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Функцион РП 2019" sheetId="1" r:id="rId1"/>
    <sheet name="Функцион ЦС вид 2019" sheetId="2" r:id="rId2"/>
    <sheet name="Ведомствен 2019" sheetId="3" r:id="rId3"/>
    <sheet name="Лист1" sheetId="4" r:id="rId4"/>
  </sheets>
  <definedNames>
    <definedName name="Excel_BuiltIn_Print_Area_2_1">#REF!</definedName>
    <definedName name="_xlnm.Print_Area" localSheetId="2">'Ведомствен 2019'!$A$1:$I$101</definedName>
    <definedName name="_xlnm.Print_Area" localSheetId="0">'Функцион РП 2019'!$A$1:$F$35</definedName>
    <definedName name="_xlnm.Print_Area" localSheetId="1">'Функцион ЦС вид 2019'!$A$1:$F$71</definedName>
  </definedNames>
  <calcPr fullCalcOnLoad="1"/>
</workbook>
</file>

<file path=xl/sharedStrings.xml><?xml version="1.0" encoding="utf-8"?>
<sst xmlns="http://schemas.openxmlformats.org/spreadsheetml/2006/main" count="639" uniqueCount="163">
  <si>
    <t>Приложение № 8</t>
  </si>
  <si>
    <t>к Решению Совета народных депутатов</t>
  </si>
  <si>
    <t>МО "Блечепсинское сельское поселение"</t>
  </si>
  <si>
    <t>тыс. руб.</t>
  </si>
  <si>
    <t>Наименование</t>
  </si>
  <si>
    <t>РЗ</t>
  </si>
  <si>
    <t>ПР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</si>
  <si>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</si>
  <si>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</si>
  <si>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</si>
  <si>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</si>
  <si>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</si>
  <si>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</si>
  <si>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</si>
  <si>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</si>
  <si>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общегосударственне расходы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</si>
  <si>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</si>
  <si>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</si>
  <si>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</si>
  <si>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</si>
  <si>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</si>
  <si>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</si>
  <si>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</si>
  <si>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</si>
  <si>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</si>
  <si>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</si>
  <si>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</si>
  <si>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 - КОММУНАЛЬНОЕ ХОЗЯЙСТВО</t>
  </si>
  <si>
    <t>05</t>
  </si>
  <si>
    <t>Коммунальное хозяйство</t>
  </si>
  <si>
    <t>Благоустройство</t>
  </si>
  <si>
    <t xml:space="preserve">КУЛЬТУРА, КИНЕМАТОГРАФИЯ
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</si>
  <si>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</si>
  <si>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</si>
  <si>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</si>
  <si>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</si>
  <si>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</si>
  <si>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</si>
  <si>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ВСЕГО РАСХОДОВ:</t>
  </si>
  <si>
    <t>Целевая статья расходов</t>
  </si>
  <si>
    <t>Группы видов расходов</t>
  </si>
  <si>
    <t>Расходы за счет межбюджетных трансфертов, предоставляемых из федерального бюджета</t>
  </si>
  <si>
    <t>6100Б50000</t>
  </si>
  <si>
    <t>Осуществление первичного воинского учета на территориях, где отсутствуют военные комиссариаты</t>
  </si>
  <si>
    <t>6100Б51180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</si>
  <si>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</si>
  <si>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</si>
  <si>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</si>
  <si>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</si>
  <si>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</si>
  <si>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6100Б61000</t>
  </si>
  <si>
    <t>Субвенции на осуществление государственных полномочий Республики Адыгея в сфере административных правоотношений</t>
  </si>
  <si>
    <t>6100Б61010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</si>
  <si>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</si>
  <si>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</si>
  <si>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</si>
  <si>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6110Б00100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</si>
  <si>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</si>
  <si>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</si>
  <si>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</si>
  <si>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6160Б00400</t>
  </si>
  <si>
    <t>Иные бюджетные ассигнования</t>
  </si>
  <si>
    <t>800</t>
  </si>
  <si>
    <t>Реализация иных мероприятий в рамках непрограммных расходов муниципальных органов муниципального образования «Блечепсинское сельское поселение»</t>
  </si>
  <si>
    <t>6610000000</t>
  </si>
  <si>
    <t>Резервный фонд администрации муниципального образования «Блечепсинское сельское поселение»</t>
  </si>
  <si>
    <t>6610001000</t>
  </si>
  <si>
    <t>Выплаты муниципальным гражданским служащим  муниципальных органов  муниципального образования «Блечепсинское сельское поселение»</t>
  </si>
  <si>
    <t>Социальное обеспечение и иные выплаты населению</t>
  </si>
  <si>
    <t>300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</si>
  <si>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</si>
  <si>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</si>
  <si>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</si>
  <si>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</si>
  <si>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</si>
  <si>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</si>
  <si>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</si>
  <si>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</si>
  <si>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</si>
  <si>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</si>
  <si>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</si>
  <si>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</si>
  <si>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</si>
  <si>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</si>
  <si>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Прочие непрограммные расходы в сфере культуры</t>
  </si>
  <si>
    <t>6630009000</t>
  </si>
  <si>
    <t>Прочая закупка товаров, работ и услуг для обеспечения государственных (муниципальных) нужд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</si>
  <si>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</si>
  <si>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</si>
  <si>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</si>
  <si>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</si>
  <si>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Комплексные программы</t>
  </si>
  <si>
    <t>6650000000</t>
  </si>
  <si>
    <t>6650001000</t>
  </si>
  <si>
    <t>Комплексная программа «Профилактика терроризма и экстремизма на территории муниципального образования «Блечепсинское сельское поселение» на 2014-2016 годы</t>
  </si>
  <si>
    <t>6650002000</t>
  </si>
  <si>
    <t>Код прямого получателя</t>
  </si>
  <si>
    <t>Раздел</t>
  </si>
  <si>
    <t>Подраздел</t>
  </si>
  <si>
    <t xml:space="preserve">Администрация муниципального образования "Блечепсинское сельское поселение" </t>
  </si>
  <si>
    <t>Комплексная программа «По противодействию коррупции в муниципальном образовании «Блечепсинское сельское поселение» на 2018 год</t>
  </si>
  <si>
    <t>Комплексная программа «Профилактика терроризма и экстремизма на территории муниципального образования «Блечепсинское сельское поселение» на 2018 год</t>
  </si>
  <si>
    <t>Прочие непрограммные расходы на водоснабжение</t>
  </si>
  <si>
    <t>6630001000</t>
  </si>
  <si>
    <t xml:space="preserve">КУЛЬТУРА
</t>
  </si>
  <si>
    <t xml:space="preserve"> </t>
  </si>
  <si>
    <t>Процент исполнения</t>
  </si>
  <si>
    <t>руб.</t>
  </si>
  <si>
    <t xml:space="preserve">Приложение № 2 </t>
  </si>
  <si>
    <t xml:space="preserve">Реализация мероприятий муниципальной програмы "Повышение безопасностидорожного движенияна территории МО Блечепсинское сельское поселение" </t>
  </si>
  <si>
    <t>Прочая закупка товаров, работ и услуг для государственных нужд</t>
  </si>
  <si>
    <t>749</t>
  </si>
  <si>
    <t>3100160360</t>
  </si>
  <si>
    <t>31001S0360</t>
  </si>
  <si>
    <t>Прочие непрограммные расходы на поддержку в чистоте полигонавременного хранения ТБО</t>
  </si>
  <si>
    <t>6630003000</t>
  </si>
  <si>
    <t>Закупка товаров, работ и услуг для государственных  нужд</t>
  </si>
  <si>
    <t>Прочие непрограммные расходы на поддержку в чистте полигона временного хранения ТБО</t>
  </si>
  <si>
    <t>Иные закупки товаров, работ и услуг для государственных нужд</t>
  </si>
  <si>
    <t>6610010000</t>
  </si>
  <si>
    <t>6610002100</t>
  </si>
  <si>
    <t>ФИЗИЧЕСКАЯ КУЛЬТУРА И СПОРТ</t>
  </si>
  <si>
    <t>Прочие не программные расходы на физкультурно-оздоровительную работу и спортивные мероприятия</t>
  </si>
  <si>
    <t>6630008000</t>
  </si>
  <si>
    <t>Материальная помощь по юбилейным датам</t>
  </si>
  <si>
    <t>6640002000</t>
  </si>
  <si>
    <t>Физическая культура и спорт</t>
  </si>
  <si>
    <t>66300L2992</t>
  </si>
  <si>
    <t>Обустройство и восстановление воинских захоронений находящихся в государственной собственности (Нанесение имен погибших при защите Отечества на мемориальное сооружение воинских захоронений по месту захоронения).</t>
  </si>
  <si>
    <t>3920010000</t>
  </si>
  <si>
    <t>Социальные выплаты гражданам, кроме публичных нормативных социальных выплат</t>
  </si>
  <si>
    <t>310Б1S0360</t>
  </si>
  <si>
    <t>Расходы на выплату государственных (муниципальных) органов</t>
  </si>
  <si>
    <t>617005549F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</si>
  <si>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государсьтвенными внебюджетными фондами</t>
  </si>
  <si>
    <t xml:space="preserve">Комплексная программа «По противодействию коррупции в муниципальном образовании «Блечепсинское сельское поселение» </t>
  </si>
  <si>
    <t>Реализ мероп по предоставлению семьям с новорожденными детьми подарочных наборовв</t>
  </si>
  <si>
    <t xml:space="preserve">от "20 " апреля   2021г  №102/1 </t>
  </si>
  <si>
    <t xml:space="preserve">от 21.12.2020г  №95 </t>
  </si>
  <si>
    <t xml:space="preserve">Приложение № 3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"20 " апреля 2021г. №102/1  </t>
  </si>
  <si>
    <t xml:space="preserve">Приложение № 9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"21" декабря  2020г. №95 </t>
  </si>
  <si>
    <t xml:space="preserve">Приложение № 4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"20 " апреля 2021г. №95 </t>
  </si>
  <si>
    <t>Приложение № 10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"21" декабря  2020г. №95</t>
  </si>
  <si>
    <t>Ведомственная структура расходов  бюджета МО "Блечепсинское сельское поселение" на 2021 год</t>
  </si>
  <si>
    <t>Утверждено              на 2021 год</t>
  </si>
  <si>
    <t>Исполненно на 31.03.2021 года</t>
  </si>
  <si>
    <t>Распределение бюджетных ассигнований бюджета муниципального образования "Блечепсинское сельское поселение" на 2021 год по целевым статьям (непрограммным направлениям деятельности), группам видов расходов классификации расходов бюджетов Российской Федерации</t>
  </si>
  <si>
    <r>
      <t>Утверждено</t>
    </r>
    <r>
      <rPr>
        <b/>
        <sz val="8"/>
        <rFont val="Times New Roman"/>
        <family val="1"/>
      </rPr>
      <t xml:space="preserve"> на 2021г</t>
    </r>
  </si>
  <si>
    <t>Исполнено на 31.03. 2021г</t>
  </si>
  <si>
    <t>Распределение бюджетных ассигнований бюджета муниципального образования "Блечепсинское сельское поселение" на 2021 год по разделам и подразделам классификации расходов бюджетов Российской Федерации</t>
  </si>
  <si>
    <t>400</t>
  </si>
  <si>
    <t>6610000980</t>
  </si>
  <si>
    <t>Мерроприяти по исполнению вступивших в законную силу решений судов</t>
  </si>
  <si>
    <t>Капитальные вложения в объекты государственной (муниципальной) собственности</t>
  </si>
  <si>
    <t>6630054690</t>
  </si>
  <si>
    <t>Проведение всероссийской переписи населения</t>
  </si>
  <si>
    <t>Организация мероприятий при осуществлениидеятельности по обращению с животными без владельцев</t>
  </si>
  <si>
    <t>6630061070</t>
  </si>
  <si>
    <t>ПОДДЕРЖКА МАЛОГО ПРЕДПРИНИМАТЕЛЬСТВА</t>
  </si>
  <si>
    <t>12</t>
  </si>
  <si>
    <t>Комплексаная программа "Поддержка и развитие малого и среднего предпринимательства на территории АМО "Блечепсинское сельское поселение"</t>
  </si>
  <si>
    <t>6650004000</t>
  </si>
  <si>
    <t>240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</si>
</sst>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40"/>
      <name val="Times New Roman"/>
      <family val="1"/>
    </font>
    <font>
      <b/>
      <sz val="10"/>
      <name val="Arial Cyr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0"/>
      <color indexed="10"/>
      <name val="Arial Cyr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0"/>
      <color rgb="FFFF0000"/>
      <name val="Arial Cyr"/>
      <family val="0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1"/>
      <color rgb="FFFF0000"/>
      <name val="Times New Roman"/>
      <family val="1"/>
    </font>
    <font>
      <sz val="10"/>
      <color rgb="FF0000FF"/>
      <name val="Arial"/>
      <family val="2"/>
    </font>
    <font>
      <b/>
      <sz val="10"/>
      <color rgb="FF0033CC"/>
      <name val="Arial"/>
      <family val="2"/>
    </font>
    <font>
      <b/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Arial Cyr"/>
      <family val="2"/>
    </font>
    <font>
      <b/>
      <sz val="10"/>
      <color rgb="FF0000FF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49" fontId="23" fillId="10" borderId="10" xfId="0" applyNumberFormat="1" applyFont="1" applyFill="1" applyBorder="1" applyAlignment="1">
      <alignment wrapText="1"/>
    </xf>
    <xf numFmtId="49" fontId="23" fillId="1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right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wrapText="1"/>
    </xf>
    <xf numFmtId="49" fontId="23" fillId="10" borderId="11" xfId="0" applyNumberFormat="1" applyFont="1" applyFill="1" applyBorder="1" applyAlignment="1">
      <alignment horizontal="right"/>
    </xf>
    <xf numFmtId="49" fontId="27" fillId="10" borderId="12" xfId="0" applyNumberFormat="1" applyFont="1" applyFill="1" applyBorder="1" applyAlignment="1">
      <alignment horizontal="right"/>
    </xf>
    <xf numFmtId="49" fontId="20" fillId="0" borderId="11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 horizontal="right"/>
    </xf>
    <xf numFmtId="49" fontId="23" fillId="10" borderId="10" xfId="0" applyNumberFormat="1" applyFont="1" applyFill="1" applyBorder="1" applyAlignment="1">
      <alignment vertical="top" wrapText="1"/>
    </xf>
    <xf numFmtId="49" fontId="23" fillId="10" borderId="13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9" fontId="20" fillId="0" borderId="13" xfId="0" applyNumberFormat="1" applyFont="1" applyBorder="1" applyAlignment="1">
      <alignment horizontal="right"/>
    </xf>
    <xf numFmtId="49" fontId="23" fillId="10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vertical="center" wrapText="1"/>
    </xf>
    <xf numFmtId="49" fontId="25" fillId="10" borderId="10" xfId="0" applyNumberFormat="1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right"/>
    </xf>
    <xf numFmtId="0" fontId="23" fillId="1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right"/>
    </xf>
    <xf numFmtId="0" fontId="30" fillId="24" borderId="10" xfId="0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49" fontId="1" fillId="0" borderId="13" xfId="0" applyNumberFormat="1" applyFont="1" applyFill="1" applyBorder="1" applyAlignment="1">
      <alignment horizontal="right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 wrapText="1"/>
    </xf>
    <xf numFmtId="49" fontId="23" fillId="1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right"/>
    </xf>
    <xf numFmtId="49" fontId="20" fillId="24" borderId="10" xfId="0" applyNumberFormat="1" applyFont="1" applyFill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0" fillId="24" borderId="12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49" fontId="24" fillId="0" borderId="11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wrapText="1"/>
    </xf>
    <xf numFmtId="49" fontId="25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49" fontId="24" fillId="0" borderId="13" xfId="0" applyNumberFormat="1" applyFont="1" applyBorder="1" applyAlignment="1">
      <alignment horizontal="right"/>
    </xf>
    <xf numFmtId="0" fontId="22" fillId="24" borderId="0" xfId="0" applyFont="1" applyFill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right"/>
    </xf>
    <xf numFmtId="0" fontId="36" fillId="14" borderId="10" xfId="0" applyFont="1" applyFill="1" applyBorder="1" applyAlignment="1">
      <alignment horizontal="center" vertical="center" wrapText="1"/>
    </xf>
    <xf numFmtId="49" fontId="37" fillId="14" borderId="10" xfId="0" applyNumberFormat="1" applyFont="1" applyFill="1" applyBorder="1" applyAlignment="1">
      <alignment horizontal="center" vertical="center"/>
    </xf>
    <xf numFmtId="49" fontId="37" fillId="14" borderId="10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64" fontId="31" fillId="10" borderId="15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26" fillId="0" borderId="15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26" fillId="24" borderId="15" xfId="0" applyNumberFormat="1" applyFont="1" applyFill="1" applyBorder="1" applyAlignment="1">
      <alignment/>
    </xf>
    <xf numFmtId="164" fontId="26" fillId="24" borderId="16" xfId="0" applyNumberFormat="1" applyFont="1" applyFill="1" applyBorder="1" applyAlignment="1">
      <alignment/>
    </xf>
    <xf numFmtId="164" fontId="20" fillId="24" borderId="16" xfId="0" applyNumberFormat="1" applyFont="1" applyFill="1" applyBorder="1" applyAlignment="1">
      <alignment/>
    </xf>
    <xf numFmtId="164" fontId="31" fillId="10" borderId="16" xfId="0" applyNumberFormat="1" applyFont="1" applyFill="1" applyBorder="1" applyAlignment="1">
      <alignment/>
    </xf>
    <xf numFmtId="164" fontId="33" fillId="24" borderId="16" xfId="0" applyNumberFormat="1" applyFont="1" applyFill="1" applyBorder="1" applyAlignment="1">
      <alignment/>
    </xf>
    <xf numFmtId="164" fontId="20" fillId="24" borderId="15" xfId="0" applyNumberFormat="1" applyFont="1" applyFill="1" applyBorder="1" applyAlignment="1">
      <alignment/>
    </xf>
    <xf numFmtId="164" fontId="35" fillId="10" borderId="15" xfId="0" applyNumberFormat="1" applyFont="1" applyFill="1" applyBorder="1" applyAlignment="1">
      <alignment/>
    </xf>
    <xf numFmtId="164" fontId="38" fillId="14" borderId="15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textRotation="90" wrapText="1"/>
    </xf>
    <xf numFmtId="0" fontId="22" fillId="0" borderId="0" xfId="0" applyFont="1" applyAlignment="1">
      <alignment horizontal="right" wrapText="1"/>
    </xf>
    <xf numFmtId="0" fontId="23" fillId="0" borderId="18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/>
    </xf>
    <xf numFmtId="165" fontId="0" fillId="25" borderId="17" xfId="0" applyNumberFormat="1" applyFont="1" applyFill="1" applyBorder="1" applyAlignment="1">
      <alignment/>
    </xf>
    <xf numFmtId="165" fontId="0" fillId="25" borderId="17" xfId="0" applyNumberFormat="1" applyFill="1" applyBorder="1" applyAlignment="1">
      <alignment/>
    </xf>
    <xf numFmtId="164" fontId="33" fillId="26" borderId="15" xfId="0" applyNumberFormat="1" applyFont="1" applyFill="1" applyBorder="1" applyAlignment="1">
      <alignment/>
    </xf>
    <xf numFmtId="164" fontId="20" fillId="27" borderId="15" xfId="0" applyNumberFormat="1" applyFont="1" applyFill="1" applyBorder="1" applyAlignment="1">
      <alignment/>
    </xf>
    <xf numFmtId="49" fontId="24" fillId="27" borderId="10" xfId="0" applyNumberFormat="1" applyFont="1" applyFill="1" applyBorder="1" applyAlignment="1">
      <alignment vertical="center" wrapText="1"/>
    </xf>
    <xf numFmtId="49" fontId="24" fillId="27" borderId="10" xfId="0" applyNumberFormat="1" applyFont="1" applyFill="1" applyBorder="1" applyAlignment="1">
      <alignment horizontal="center" wrapText="1"/>
    </xf>
    <xf numFmtId="49" fontId="24" fillId="27" borderId="10" xfId="0" applyNumberFormat="1" applyFont="1" applyFill="1" applyBorder="1" applyAlignment="1">
      <alignment horizontal="right"/>
    </xf>
    <xf numFmtId="164" fontId="33" fillId="27" borderId="15" xfId="0" applyNumberFormat="1" applyFont="1" applyFill="1" applyBorder="1" applyAlignment="1">
      <alignment/>
    </xf>
    <xf numFmtId="49" fontId="20" fillId="27" borderId="10" xfId="0" applyNumberFormat="1" applyFont="1" applyFill="1" applyBorder="1" applyAlignment="1">
      <alignment vertical="center" wrapText="1"/>
    </xf>
    <xf numFmtId="49" fontId="25" fillId="27" borderId="10" xfId="0" applyNumberFormat="1" applyFont="1" applyFill="1" applyBorder="1" applyAlignment="1">
      <alignment horizontal="center" wrapText="1"/>
    </xf>
    <xf numFmtId="49" fontId="20" fillId="27" borderId="10" xfId="0" applyNumberFormat="1" applyFont="1" applyFill="1" applyBorder="1" applyAlignment="1">
      <alignment horizontal="right"/>
    </xf>
    <xf numFmtId="164" fontId="26" fillId="27" borderId="15" xfId="0" applyNumberFormat="1" applyFont="1" applyFill="1" applyBorder="1" applyAlignment="1">
      <alignment/>
    </xf>
    <xf numFmtId="49" fontId="20" fillId="27" borderId="10" xfId="0" applyNumberFormat="1" applyFont="1" applyFill="1" applyBorder="1" applyAlignment="1">
      <alignment wrapText="1"/>
    </xf>
    <xf numFmtId="165" fontId="1" fillId="0" borderId="15" xfId="0" applyNumberFormat="1" applyFont="1" applyBorder="1" applyAlignment="1">
      <alignment horizontal="right"/>
    </xf>
    <xf numFmtId="165" fontId="30" fillId="0" borderId="15" xfId="0" applyNumberFormat="1" applyFont="1" applyBorder="1" applyAlignment="1">
      <alignment horizontal="right"/>
    </xf>
    <xf numFmtId="165" fontId="30" fillId="24" borderId="15" xfId="0" applyNumberFormat="1" applyFont="1" applyFill="1" applyBorder="1" applyAlignment="1">
      <alignment horizontal="right"/>
    </xf>
    <xf numFmtId="165" fontId="30" fillId="0" borderId="15" xfId="0" applyNumberFormat="1" applyFont="1" applyFill="1" applyBorder="1" applyAlignment="1">
      <alignment horizontal="right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0" fontId="25" fillId="0" borderId="17" xfId="0" applyFont="1" applyBorder="1" applyAlignment="1">
      <alignment horizontal="center" vertical="center" wrapText="1"/>
    </xf>
    <xf numFmtId="49" fontId="28" fillId="10" borderId="17" xfId="0" applyNumberFormat="1" applyFont="1" applyFill="1" applyBorder="1" applyAlignment="1">
      <alignment wrapText="1"/>
    </xf>
    <xf numFmtId="49" fontId="28" fillId="10" borderId="17" xfId="0" applyNumberFormat="1" applyFont="1" applyFill="1" applyBorder="1" applyAlignment="1">
      <alignment horizontal="right"/>
    </xf>
    <xf numFmtId="164" fontId="29" fillId="10" borderId="17" xfId="0" applyNumberFormat="1" applyFont="1" applyFill="1" applyBorder="1" applyAlignment="1">
      <alignment/>
    </xf>
    <xf numFmtId="0" fontId="30" fillId="0" borderId="17" xfId="0" applyFont="1" applyBorder="1" applyAlignment="1">
      <alignment wrapText="1"/>
    </xf>
    <xf numFmtId="49" fontId="30" fillId="0" borderId="17" xfId="0" applyNumberFormat="1" applyFont="1" applyBorder="1" applyAlignment="1">
      <alignment horizontal="right"/>
    </xf>
    <xf numFmtId="165" fontId="30" fillId="0" borderId="17" xfId="0" applyNumberFormat="1" applyFont="1" applyBorder="1" applyAlignment="1">
      <alignment horizontal="right"/>
    </xf>
    <xf numFmtId="0" fontId="25" fillId="0" borderId="17" xfId="0" applyFont="1" applyFill="1" applyBorder="1" applyAlignment="1">
      <alignment horizontal="center" vertical="center" textRotation="90" wrapText="1"/>
    </xf>
    <xf numFmtId="49" fontId="25" fillId="0" borderId="17" xfId="0" applyNumberFormat="1" applyFont="1" applyBorder="1" applyAlignment="1">
      <alignment horizontal="center" vertical="center" textRotation="90" wrapText="1"/>
    </xf>
    <xf numFmtId="165" fontId="50" fillId="25" borderId="17" xfId="0" applyNumberFormat="1" applyFont="1" applyFill="1" applyBorder="1" applyAlignment="1">
      <alignment/>
    </xf>
    <xf numFmtId="165" fontId="0" fillId="28" borderId="17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3" fillId="10" borderId="17" xfId="0" applyNumberFormat="1" applyFont="1" applyFill="1" applyBorder="1" applyAlignment="1">
      <alignment wrapText="1"/>
    </xf>
    <xf numFmtId="49" fontId="23" fillId="10" borderId="17" xfId="0" applyNumberFormat="1" applyFont="1" applyFill="1" applyBorder="1" applyAlignment="1">
      <alignment horizontal="right"/>
    </xf>
    <xf numFmtId="164" fontId="23" fillId="10" borderId="17" xfId="0" applyNumberFormat="1" applyFont="1" applyFill="1" applyBorder="1" applyAlignment="1">
      <alignment/>
    </xf>
    <xf numFmtId="49" fontId="21" fillId="0" borderId="17" xfId="0" applyNumberFormat="1" applyFont="1" applyBorder="1" applyAlignment="1">
      <alignment wrapText="1"/>
    </xf>
    <xf numFmtId="49" fontId="20" fillId="0" borderId="17" xfId="0" applyNumberFormat="1" applyFont="1" applyBorder="1" applyAlignment="1">
      <alignment horizontal="right"/>
    </xf>
    <xf numFmtId="164" fontId="26" fillId="0" borderId="17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 vertical="top" wrapText="1"/>
    </xf>
    <xf numFmtId="49" fontId="20" fillId="0" borderId="17" xfId="0" applyNumberFormat="1" applyFont="1" applyBorder="1" applyAlignment="1">
      <alignment wrapText="1"/>
    </xf>
    <xf numFmtId="49" fontId="27" fillId="10" borderId="17" xfId="0" applyNumberFormat="1" applyFont="1" applyFill="1" applyBorder="1" applyAlignment="1">
      <alignment horizontal="right"/>
    </xf>
    <xf numFmtId="0" fontId="20" fillId="0" borderId="17" xfId="0" applyFont="1" applyBorder="1" applyAlignment="1">
      <alignment/>
    </xf>
    <xf numFmtId="164" fontId="26" fillId="24" borderId="17" xfId="0" applyNumberFormat="1" applyFont="1" applyFill="1" applyBorder="1" applyAlignment="1">
      <alignment/>
    </xf>
    <xf numFmtId="49" fontId="23" fillId="1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wrapText="1"/>
    </xf>
    <xf numFmtId="49" fontId="23" fillId="10" borderId="17" xfId="0" applyNumberFormat="1" applyFont="1" applyFill="1" applyBorder="1" applyAlignment="1">
      <alignment vertical="center" wrapText="1"/>
    </xf>
    <xf numFmtId="49" fontId="20" fillId="24" borderId="17" xfId="0" applyNumberFormat="1" applyFont="1" applyFill="1" applyBorder="1" applyAlignment="1">
      <alignment vertical="center" wrapText="1"/>
    </xf>
    <xf numFmtId="49" fontId="20" fillId="24" borderId="17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left" vertical="center" wrapText="1"/>
    </xf>
    <xf numFmtId="49" fontId="25" fillId="10" borderId="17" xfId="0" applyNumberFormat="1" applyFont="1" applyFill="1" applyBorder="1" applyAlignment="1">
      <alignment vertical="center" wrapText="1"/>
    </xf>
    <xf numFmtId="49" fontId="25" fillId="10" borderId="17" xfId="0" applyNumberFormat="1" applyFont="1" applyFill="1" applyBorder="1" applyAlignment="1">
      <alignment horizontal="right"/>
    </xf>
    <xf numFmtId="49" fontId="20" fillId="0" borderId="17" xfId="0" applyNumberFormat="1" applyFont="1" applyBorder="1" applyAlignment="1">
      <alignment vertical="center" wrapText="1"/>
    </xf>
    <xf numFmtId="0" fontId="23" fillId="10" borderId="17" xfId="0" applyFont="1" applyFill="1" applyBorder="1" applyAlignment="1">
      <alignment wrapText="1"/>
    </xf>
    <xf numFmtId="49" fontId="20" fillId="0" borderId="17" xfId="0" applyNumberFormat="1" applyFont="1" applyFill="1" applyBorder="1" applyAlignment="1">
      <alignment horizontal="right"/>
    </xf>
    <xf numFmtId="0" fontId="23" fillId="14" borderId="17" xfId="0" applyFont="1" applyFill="1" applyBorder="1" applyAlignment="1">
      <alignment horizontal="center" vertical="center" wrapText="1"/>
    </xf>
    <xf numFmtId="49" fontId="20" fillId="14" borderId="17" xfId="0" applyNumberFormat="1" applyFont="1" applyFill="1" applyBorder="1" applyAlignment="1">
      <alignment horizontal="center" vertical="center"/>
    </xf>
    <xf numFmtId="49" fontId="20" fillId="14" borderId="17" xfId="0" applyNumberFormat="1" applyFont="1" applyFill="1" applyBorder="1" applyAlignment="1">
      <alignment horizontal="center" vertical="center" wrapText="1"/>
    </xf>
    <xf numFmtId="164" fontId="23" fillId="14" borderId="17" xfId="0" applyNumberFormat="1" applyFont="1" applyFill="1" applyBorder="1" applyAlignment="1">
      <alignment horizontal="right" vertical="center" wrapText="1"/>
    </xf>
    <xf numFmtId="165" fontId="0" fillId="29" borderId="17" xfId="0" applyNumberFormat="1" applyFill="1" applyBorder="1" applyAlignment="1">
      <alignment/>
    </xf>
    <xf numFmtId="49" fontId="25" fillId="0" borderId="10" xfId="0" applyNumberFormat="1" applyFont="1" applyBorder="1" applyAlignment="1">
      <alignment horizontal="right"/>
    </xf>
    <xf numFmtId="49" fontId="1" fillId="30" borderId="17" xfId="0" applyNumberFormat="1" applyFont="1" applyFill="1" applyBorder="1" applyAlignment="1">
      <alignment wrapText="1"/>
    </xf>
    <xf numFmtId="49" fontId="1" fillId="30" borderId="17" xfId="0" applyNumberFormat="1" applyFont="1" applyFill="1" applyBorder="1" applyAlignment="1">
      <alignment horizontal="right"/>
    </xf>
    <xf numFmtId="49" fontId="51" fillId="30" borderId="17" xfId="0" applyNumberFormat="1" applyFont="1" applyFill="1" applyBorder="1" applyAlignment="1">
      <alignment wrapText="1"/>
    </xf>
    <xf numFmtId="49" fontId="51" fillId="30" borderId="17" xfId="0" applyNumberFormat="1" applyFont="1" applyFill="1" applyBorder="1" applyAlignment="1">
      <alignment horizontal="right"/>
    </xf>
    <xf numFmtId="49" fontId="52" fillId="30" borderId="17" xfId="0" applyNumberFormat="1" applyFont="1" applyFill="1" applyBorder="1" applyAlignment="1">
      <alignment horizontal="right"/>
    </xf>
    <xf numFmtId="165" fontId="52" fillId="30" borderId="17" xfId="0" applyNumberFormat="1" applyFont="1" applyFill="1" applyBorder="1" applyAlignment="1">
      <alignment/>
    </xf>
    <xf numFmtId="165" fontId="40" fillId="30" borderId="17" xfId="0" applyNumberFormat="1" applyFont="1" applyFill="1" applyBorder="1" applyAlignment="1">
      <alignment/>
    </xf>
    <xf numFmtId="164" fontId="53" fillId="24" borderId="16" xfId="0" applyNumberFormat="1" applyFont="1" applyFill="1" applyBorder="1" applyAlignment="1">
      <alignment/>
    </xf>
    <xf numFmtId="0" fontId="30" fillId="0" borderId="12" xfId="0" applyFont="1" applyBorder="1" applyAlignment="1">
      <alignment wrapText="1"/>
    </xf>
    <xf numFmtId="0" fontId="1" fillId="0" borderId="17" xfId="0" applyFont="1" applyBorder="1" applyAlignment="1">
      <alignment/>
    </xf>
    <xf numFmtId="49" fontId="54" fillId="0" borderId="13" xfId="0" applyNumberFormat="1" applyFont="1" applyFill="1" applyBorder="1" applyAlignment="1">
      <alignment horizontal="right"/>
    </xf>
    <xf numFmtId="49" fontId="54" fillId="0" borderId="10" xfId="0" applyNumberFormat="1" applyFont="1" applyFill="1" applyBorder="1" applyAlignment="1">
      <alignment horizontal="right"/>
    </xf>
    <xf numFmtId="165" fontId="54" fillId="0" borderId="15" xfId="0" applyNumberFormat="1" applyFont="1" applyBorder="1" applyAlignment="1">
      <alignment horizontal="right"/>
    </xf>
    <xf numFmtId="164" fontId="53" fillId="27" borderId="15" xfId="0" applyNumberFormat="1" applyFont="1" applyFill="1" applyBorder="1" applyAlignment="1">
      <alignment/>
    </xf>
    <xf numFmtId="49" fontId="55" fillId="0" borderId="10" xfId="0" applyNumberFormat="1" applyFont="1" applyBorder="1" applyAlignment="1">
      <alignment horizontal="right"/>
    </xf>
    <xf numFmtId="165" fontId="55" fillId="0" borderId="15" xfId="0" applyNumberFormat="1" applyFont="1" applyBorder="1" applyAlignment="1">
      <alignment horizontal="right"/>
    </xf>
    <xf numFmtId="49" fontId="20" fillId="31" borderId="10" xfId="0" applyNumberFormat="1" applyFont="1" applyFill="1" applyBorder="1" applyAlignment="1">
      <alignment horizontal="right"/>
    </xf>
    <xf numFmtId="164" fontId="20" fillId="31" borderId="15" xfId="0" applyNumberFormat="1" applyFont="1" applyFill="1" applyBorder="1" applyAlignment="1">
      <alignment/>
    </xf>
    <xf numFmtId="165" fontId="0" fillId="31" borderId="17" xfId="0" applyNumberFormat="1" applyFill="1" applyBorder="1" applyAlignment="1">
      <alignment/>
    </xf>
    <xf numFmtId="49" fontId="25" fillId="0" borderId="13" xfId="0" applyNumberFormat="1" applyFont="1" applyBorder="1" applyAlignment="1">
      <alignment horizontal="center" wrapText="1"/>
    </xf>
    <xf numFmtId="49" fontId="25" fillId="31" borderId="13" xfId="0" applyNumberFormat="1" applyFont="1" applyFill="1" applyBorder="1" applyAlignment="1">
      <alignment horizontal="center" wrapText="1"/>
    </xf>
    <xf numFmtId="49" fontId="20" fillId="0" borderId="14" xfId="0" applyNumberFormat="1" applyFont="1" applyFill="1" applyBorder="1" applyAlignment="1">
      <alignment vertical="top" wrapText="1"/>
    </xf>
    <xf numFmtId="0" fontId="36" fillId="14" borderId="12" xfId="0" applyFont="1" applyFill="1" applyBorder="1" applyAlignment="1">
      <alignment horizontal="center" vertical="center" wrapText="1"/>
    </xf>
    <xf numFmtId="0" fontId="20" fillId="31" borderId="17" xfId="0" applyFont="1" applyFill="1" applyBorder="1" applyAlignment="1">
      <alignment/>
    </xf>
    <xf numFmtId="0" fontId="20" fillId="0" borderId="17" xfId="0" applyFont="1" applyBorder="1" applyAlignment="1">
      <alignment wrapText="1"/>
    </xf>
    <xf numFmtId="165" fontId="30" fillId="26" borderId="15" xfId="0" applyNumberFormat="1" applyFont="1" applyFill="1" applyBorder="1" applyAlignment="1">
      <alignment horizontal="right"/>
    </xf>
    <xf numFmtId="0" fontId="20" fillId="31" borderId="17" xfId="0" applyFont="1" applyFill="1" applyBorder="1" applyAlignment="1">
      <alignment wrapText="1"/>
    </xf>
    <xf numFmtId="49" fontId="20" fillId="32" borderId="17" xfId="0" applyNumberFormat="1" applyFont="1" applyFill="1" applyBorder="1" applyAlignment="1">
      <alignment horizontal="right"/>
    </xf>
    <xf numFmtId="164" fontId="26" fillId="32" borderId="17" xfId="0" applyNumberFormat="1" applyFont="1" applyFill="1" applyBorder="1" applyAlignment="1">
      <alignment/>
    </xf>
    <xf numFmtId="165" fontId="0" fillId="32" borderId="17" xfId="0" applyNumberFormat="1" applyFill="1" applyBorder="1" applyAlignment="1">
      <alignment/>
    </xf>
    <xf numFmtId="49" fontId="56" fillId="24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164" fontId="24" fillId="24" borderId="16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 wrapText="1"/>
    </xf>
    <xf numFmtId="49" fontId="51" fillId="0" borderId="10" xfId="0" applyNumberFormat="1" applyFont="1" applyBorder="1" applyAlignment="1">
      <alignment horizontal="right"/>
    </xf>
    <xf numFmtId="165" fontId="51" fillId="0" borderId="15" xfId="0" applyNumberFormat="1" applyFont="1" applyBorder="1" applyAlignment="1">
      <alignment horizontal="right"/>
    </xf>
    <xf numFmtId="49" fontId="20" fillId="31" borderId="10" xfId="0" applyNumberFormat="1" applyFont="1" applyFill="1" applyBorder="1" applyAlignment="1">
      <alignment vertical="top" wrapText="1"/>
    </xf>
    <xf numFmtId="49" fontId="20" fillId="31" borderId="13" xfId="0" applyNumberFormat="1" applyFont="1" applyFill="1" applyBorder="1" applyAlignment="1">
      <alignment horizontal="right"/>
    </xf>
    <xf numFmtId="49" fontId="20" fillId="33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wrapText="1"/>
    </xf>
    <xf numFmtId="49" fontId="1" fillId="0" borderId="14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0" fillId="0" borderId="20" xfId="0" applyNumberFormat="1" applyBorder="1" applyAlignment="1">
      <alignment/>
    </xf>
    <xf numFmtId="49" fontId="0" fillId="0" borderId="17" xfId="0" applyNumberFormat="1" applyBorder="1" applyAlignment="1">
      <alignment horizontal="right"/>
    </xf>
    <xf numFmtId="49" fontId="58" fillId="0" borderId="10" xfId="0" applyNumberFormat="1" applyFont="1" applyFill="1" applyBorder="1" applyAlignment="1">
      <alignment vertical="top" wrapText="1"/>
    </xf>
    <xf numFmtId="49" fontId="59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7" xfId="0" applyNumberFormat="1" applyFill="1" applyBorder="1" applyAlignment="1">
      <alignment/>
    </xf>
    <xf numFmtId="2" fontId="59" fillId="0" borderId="17" xfId="0" applyNumberFormat="1" applyFont="1" applyBorder="1" applyAlignment="1">
      <alignment horizontal="right"/>
    </xf>
    <xf numFmtId="164" fontId="20" fillId="34" borderId="15" xfId="0" applyNumberFormat="1" applyFont="1" applyFill="1" applyBorder="1" applyAlignment="1">
      <alignment/>
    </xf>
    <xf numFmtId="165" fontId="0" fillId="0" borderId="17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0" fillId="0" borderId="0" xfId="0" applyAlignment="1">
      <alignment/>
    </xf>
    <xf numFmtId="0" fontId="21" fillId="0" borderId="0" xfId="0" applyFont="1" applyBorder="1" applyAlignment="1">
      <alignment horizontal="right"/>
    </xf>
    <xf numFmtId="0" fontId="19" fillId="24" borderId="21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textRotation="90" wrapText="1"/>
    </xf>
    <xf numFmtId="49" fontId="23" fillId="0" borderId="12" xfId="0" applyNumberFormat="1" applyFont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right" vertical="center" wrapText="1"/>
    </xf>
    <xf numFmtId="49" fontId="51" fillId="0" borderId="10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right"/>
    </xf>
    <xf numFmtId="165" fontId="51" fillId="0" borderId="15" xfId="0" applyNumberFormat="1" applyFont="1" applyFill="1" applyBorder="1" applyAlignment="1">
      <alignment horizontal="right"/>
    </xf>
    <xf numFmtId="165" fontId="60" fillId="0" borderId="1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3.125" style="1" customWidth="1"/>
    <col min="2" max="2" width="4.00390625" style="2" customWidth="1"/>
    <col min="3" max="3" width="5.25390625" style="2" customWidth="1"/>
    <col min="4" max="4" width="11.125" style="3" customWidth="1"/>
    <col min="5" max="5" width="11.125" style="0" customWidth="1"/>
  </cols>
  <sheetData>
    <row r="1" spans="1:6" ht="17.25" customHeight="1">
      <c r="A1" s="223" t="s">
        <v>108</v>
      </c>
      <c r="B1" s="224"/>
      <c r="C1" s="224"/>
      <c r="D1" s="224"/>
      <c r="E1" s="225"/>
      <c r="F1" s="225"/>
    </row>
    <row r="2" spans="1:6" ht="17.25" customHeight="1">
      <c r="A2" s="223" t="s">
        <v>1</v>
      </c>
      <c r="B2" s="224"/>
      <c r="C2" s="224"/>
      <c r="D2" s="224"/>
      <c r="E2" s="225"/>
      <c r="F2" s="225"/>
    </row>
    <row r="3" spans="1:6" ht="17.25" customHeight="1">
      <c r="A3" s="223" t="s">
        <v>2</v>
      </c>
      <c r="B3" s="224"/>
      <c r="C3" s="224"/>
      <c r="D3" s="224"/>
      <c r="E3" s="225"/>
      <c r="F3" s="225"/>
    </row>
    <row r="4" spans="1:6" ht="17.25" customHeight="1">
      <c r="A4" s="223" t="s">
        <v>137</v>
      </c>
      <c r="B4" s="224"/>
      <c r="C4" s="224"/>
      <c r="D4" s="224"/>
      <c r="E4" s="225"/>
      <c r="F4" s="225"/>
    </row>
    <row r="5" spans="1:6" ht="12.75" customHeight="1">
      <c r="A5" s="227" t="s">
        <v>0</v>
      </c>
      <c r="B5" s="228"/>
      <c r="C5" s="228"/>
      <c r="D5" s="228"/>
      <c r="E5" s="225"/>
      <c r="F5" s="225"/>
    </row>
    <row r="6" spans="1:6" ht="15" customHeight="1">
      <c r="A6" s="223" t="s">
        <v>1</v>
      </c>
      <c r="B6" s="224"/>
      <c r="C6" s="224"/>
      <c r="D6" s="224"/>
      <c r="E6" s="225"/>
      <c r="F6" s="225"/>
    </row>
    <row r="7" spans="1:6" ht="15" customHeight="1">
      <c r="A7" s="224" t="s">
        <v>2</v>
      </c>
      <c r="B7" s="224"/>
      <c r="C7" s="224"/>
      <c r="D7" s="224"/>
      <c r="E7" s="225"/>
      <c r="F7" s="225"/>
    </row>
    <row r="8" spans="1:6" ht="15" customHeight="1">
      <c r="A8" s="226" t="s">
        <v>138</v>
      </c>
      <c r="B8" s="226"/>
      <c r="C8" s="226"/>
      <c r="D8" s="226"/>
      <c r="E8" s="225"/>
      <c r="F8" s="225"/>
    </row>
    <row r="9" spans="1:5" ht="15" customHeight="1">
      <c r="A9" s="5"/>
      <c r="B9" s="6"/>
      <c r="C9" s="7"/>
      <c r="D9" s="8"/>
      <c r="E9" s="4"/>
    </row>
    <row r="10" spans="1:4" ht="65.25" customHeight="1">
      <c r="A10" s="222" t="s">
        <v>149</v>
      </c>
      <c r="B10" s="222"/>
      <c r="C10" s="222"/>
      <c r="D10" s="222"/>
    </row>
    <row r="11" spans="1:4" ht="15">
      <c r="A11" s="9"/>
      <c r="B11" s="10"/>
      <c r="C11" s="10"/>
      <c r="D11" s="11" t="s">
        <v>3</v>
      </c>
    </row>
    <row r="12" spans="1:6" s="12" customFormat="1" ht="76.5" customHeight="1">
      <c r="A12" s="129" t="s">
        <v>4</v>
      </c>
      <c r="B12" s="140" t="s">
        <v>5</v>
      </c>
      <c r="C12" s="141" t="s">
        <v>6</v>
      </c>
      <c r="D12" s="136" t="s">
        <v>147</v>
      </c>
      <c r="E12" s="136" t="s">
        <v>148</v>
      </c>
      <c r="F12" s="136" t="s">
        <v>106</v>
      </c>
    </row>
    <row r="13" spans="1:6" ht="15.75">
      <c r="A13" s="142" t="s">
        <v>7</v>
      </c>
      <c r="B13" s="143" t="s">
        <v>8</v>
      </c>
      <c r="C13" s="143"/>
      <c r="D13" s="144">
        <f>D14+D15+D16+D17</f>
        <v>6002.800000000001</v>
      </c>
      <c r="E13" s="144">
        <f>E14+E15+E16+E17</f>
        <v>1990.3</v>
      </c>
      <c r="F13" s="110">
        <f>E13/D13*100</f>
        <v>33.15619377623775</v>
      </c>
    </row>
    <row r="14" spans="1:7" ht="45">
      <c r="A14" s="145" t="s">
        <v>9</v>
      </c>
      <c r="B14" s="146" t="s">
        <v>8</v>
      </c>
      <c r="C14" s="146" t="s">
        <v>10</v>
      </c>
      <c r="D14" s="147">
        <f>'Ведомствен 2019'!G13</f>
        <v>1025.4</v>
      </c>
      <c r="E14" s="147">
        <f>'Ведомствен 2019'!H13</f>
        <v>217.6</v>
      </c>
      <c r="F14" s="108">
        <f aca="true" t="shared" si="0" ref="F14:F35">E14/D14*100</f>
        <v>21.220986931929</v>
      </c>
      <c r="G14" t="s">
        <v>105</v>
      </c>
    </row>
    <row r="15" spans="1:6" ht="60">
      <c r="A15" s="148" t="s">
        <v>11</v>
      </c>
      <c r="B15" s="146" t="s">
        <v>8</v>
      </c>
      <c r="C15" s="146" t="s">
        <v>12</v>
      </c>
      <c r="D15" s="147">
        <f>'Ведомствен 2019'!G18</f>
        <v>3805.3</v>
      </c>
      <c r="E15" s="147">
        <f>'Ведомствен 2019'!H18</f>
        <v>841.5</v>
      </c>
      <c r="F15" s="108">
        <f t="shared" si="0"/>
        <v>22.113893779728272</v>
      </c>
    </row>
    <row r="16" spans="1:6" ht="15">
      <c r="A16" s="149" t="s">
        <v>13</v>
      </c>
      <c r="B16" s="146" t="s">
        <v>8</v>
      </c>
      <c r="C16" s="146" t="s">
        <v>14</v>
      </c>
      <c r="D16" s="147">
        <f>'Ведомствен 2019'!G25</f>
        <v>20.8</v>
      </c>
      <c r="E16" s="147">
        <f>'Ведомствен 2019'!H25</f>
        <v>0</v>
      </c>
      <c r="F16" s="108">
        <f t="shared" si="0"/>
        <v>0</v>
      </c>
    </row>
    <row r="17" spans="1:6" ht="15">
      <c r="A17" s="148" t="s">
        <v>15</v>
      </c>
      <c r="B17" s="146" t="s">
        <v>8</v>
      </c>
      <c r="C17" s="146" t="s">
        <v>16</v>
      </c>
      <c r="D17" s="147">
        <f>'Ведомствен 2019'!G29</f>
        <v>1151.3</v>
      </c>
      <c r="E17" s="147">
        <f>'Ведомствен 2019'!H29</f>
        <v>931.2</v>
      </c>
      <c r="F17" s="108">
        <f t="shared" si="0"/>
        <v>80.88248067402068</v>
      </c>
    </row>
    <row r="18" spans="1:6" ht="15.75">
      <c r="A18" s="142" t="s">
        <v>17</v>
      </c>
      <c r="B18" s="143" t="s">
        <v>10</v>
      </c>
      <c r="C18" s="150"/>
      <c r="D18" s="144">
        <f>D19</f>
        <v>241.60000000000002</v>
      </c>
      <c r="E18" s="144">
        <f>E19</f>
        <v>58.2</v>
      </c>
      <c r="F18" s="110">
        <f t="shared" si="0"/>
        <v>24.08940397350993</v>
      </c>
    </row>
    <row r="19" spans="1:6" ht="15">
      <c r="A19" s="151" t="s">
        <v>18</v>
      </c>
      <c r="B19" s="146" t="s">
        <v>10</v>
      </c>
      <c r="C19" s="146" t="s">
        <v>19</v>
      </c>
      <c r="D19" s="152">
        <f>'Ведомствен 2019'!G47</f>
        <v>241.60000000000002</v>
      </c>
      <c r="E19" s="152">
        <f>'Ведомствен 2019'!H47</f>
        <v>58.2</v>
      </c>
      <c r="F19" s="108">
        <f t="shared" si="0"/>
        <v>24.08940397350993</v>
      </c>
    </row>
    <row r="20" spans="1:6" ht="31.5">
      <c r="A20" s="153" t="s">
        <v>20</v>
      </c>
      <c r="B20" s="143" t="s">
        <v>19</v>
      </c>
      <c r="C20" s="143"/>
      <c r="D20" s="144">
        <f>D21+D22</f>
        <v>10</v>
      </c>
      <c r="E20" s="144">
        <f>E21+E22</f>
        <v>0</v>
      </c>
      <c r="F20" s="110">
        <f t="shared" si="0"/>
        <v>0</v>
      </c>
    </row>
    <row r="21" spans="1:6" ht="45">
      <c r="A21" s="145" t="s">
        <v>21</v>
      </c>
      <c r="B21" s="146" t="s">
        <v>19</v>
      </c>
      <c r="C21" s="146" t="s">
        <v>22</v>
      </c>
      <c r="D21" s="147">
        <f>'Ведомствен 2019'!G53</f>
        <v>5</v>
      </c>
      <c r="E21" s="147">
        <f>'Ведомствен 2019'!H53</f>
        <v>0</v>
      </c>
      <c r="F21" s="108">
        <f t="shared" si="0"/>
        <v>0</v>
      </c>
    </row>
    <row r="22" spans="1:6" ht="30">
      <c r="A22" s="154" t="s">
        <v>23</v>
      </c>
      <c r="B22" s="146" t="s">
        <v>19</v>
      </c>
      <c r="C22" s="146" t="s">
        <v>24</v>
      </c>
      <c r="D22" s="147">
        <f>'Ведомствен 2019'!G57</f>
        <v>5</v>
      </c>
      <c r="E22" s="147">
        <f>'Ведомствен 2019'!H57</f>
        <v>0</v>
      </c>
      <c r="F22" s="108">
        <f t="shared" si="0"/>
        <v>0</v>
      </c>
    </row>
    <row r="23" spans="1:6" ht="15.75">
      <c r="A23" s="142" t="s">
        <v>25</v>
      </c>
      <c r="B23" s="143" t="s">
        <v>12</v>
      </c>
      <c r="C23" s="150"/>
      <c r="D23" s="144">
        <f>D24</f>
        <v>3679.3999999999996</v>
      </c>
      <c r="E23" s="144">
        <f>E24</f>
        <v>528.1</v>
      </c>
      <c r="F23" s="110">
        <f t="shared" si="0"/>
        <v>14.35288362232973</v>
      </c>
    </row>
    <row r="24" spans="1:6" ht="15">
      <c r="A24" s="148" t="s">
        <v>26</v>
      </c>
      <c r="B24" s="146" t="s">
        <v>12</v>
      </c>
      <c r="C24" s="146" t="s">
        <v>22</v>
      </c>
      <c r="D24" s="152">
        <f>'Ведомствен 2019'!G60</f>
        <v>3679.3999999999996</v>
      </c>
      <c r="E24" s="152">
        <f>'Ведомствен 2019'!H60</f>
        <v>528.1</v>
      </c>
      <c r="F24" s="108">
        <f t="shared" si="0"/>
        <v>14.35288362232973</v>
      </c>
    </row>
    <row r="25" spans="1:6" ht="31.5">
      <c r="A25" s="155" t="s">
        <v>27</v>
      </c>
      <c r="B25" s="143" t="s">
        <v>28</v>
      </c>
      <c r="C25" s="143"/>
      <c r="D25" s="144">
        <f>D26+D27</f>
        <v>42</v>
      </c>
      <c r="E25" s="144">
        <f>E26+E27</f>
        <v>0</v>
      </c>
      <c r="F25" s="110">
        <f t="shared" si="0"/>
        <v>0</v>
      </c>
    </row>
    <row r="26" spans="1:6" ht="15">
      <c r="A26" s="156" t="s">
        <v>29</v>
      </c>
      <c r="B26" s="157" t="s">
        <v>28</v>
      </c>
      <c r="C26" s="157" t="s">
        <v>10</v>
      </c>
      <c r="D26" s="152">
        <f>'Ведомствен 2019'!G72</f>
        <v>0</v>
      </c>
      <c r="E26" s="152">
        <f>'Ведомствен 2019'!H72</f>
        <v>0</v>
      </c>
      <c r="F26" s="108" t="e">
        <f t="shared" si="0"/>
        <v>#DIV/0!</v>
      </c>
    </row>
    <row r="27" spans="1:6" ht="15">
      <c r="A27" s="158" t="s">
        <v>30</v>
      </c>
      <c r="B27" s="146" t="s">
        <v>28</v>
      </c>
      <c r="C27" s="146" t="s">
        <v>19</v>
      </c>
      <c r="D27" s="147">
        <f>'Ведомствен 2019'!G76</f>
        <v>42</v>
      </c>
      <c r="E27" s="147">
        <f>'Ведомствен 2019'!H76</f>
        <v>0</v>
      </c>
      <c r="F27" s="108">
        <f t="shared" si="0"/>
        <v>0</v>
      </c>
    </row>
    <row r="28" spans="1:6" ht="28.5">
      <c r="A28" s="159" t="s">
        <v>31</v>
      </c>
      <c r="B28" s="160" t="s">
        <v>32</v>
      </c>
      <c r="C28" s="160"/>
      <c r="D28" s="144">
        <f>D29</f>
        <v>70</v>
      </c>
      <c r="E28" s="144">
        <f>E29</f>
        <v>20.4</v>
      </c>
      <c r="F28" s="110">
        <f t="shared" si="0"/>
        <v>29.142857142857142</v>
      </c>
    </row>
    <row r="29" spans="1:6" ht="15">
      <c r="A29" s="161" t="s">
        <v>33</v>
      </c>
      <c r="B29" s="146" t="s">
        <v>32</v>
      </c>
      <c r="C29" s="146" t="s">
        <v>8</v>
      </c>
      <c r="D29" s="147">
        <f>'Ведомствен 2019'!G84</f>
        <v>70</v>
      </c>
      <c r="E29" s="147">
        <f>'Ведомствен 2019'!H84</f>
        <v>20.4</v>
      </c>
      <c r="F29" s="108">
        <f t="shared" si="0"/>
        <v>29.142857142857142</v>
      </c>
    </row>
    <row r="30" spans="1:6" ht="15.75">
      <c r="A30" s="162" t="s">
        <v>34</v>
      </c>
      <c r="B30" s="143" t="s">
        <v>35</v>
      </c>
      <c r="C30" s="143"/>
      <c r="D30" s="144">
        <f>D31+D32</f>
        <v>281.8</v>
      </c>
      <c r="E30" s="144">
        <f>E31+E32</f>
        <v>76.4</v>
      </c>
      <c r="F30" s="110">
        <f t="shared" si="0"/>
        <v>27.111426543647976</v>
      </c>
    </row>
    <row r="31" spans="1:6" ht="15">
      <c r="A31" s="148" t="s">
        <v>36</v>
      </c>
      <c r="B31" s="163" t="s">
        <v>35</v>
      </c>
      <c r="C31" s="163" t="s">
        <v>8</v>
      </c>
      <c r="D31" s="147">
        <f>'Ведомствен 2019'!G89</f>
        <v>181.8</v>
      </c>
      <c r="E31" s="147">
        <f>'Ведомствен 2019'!H89</f>
        <v>43.8</v>
      </c>
      <c r="F31" s="108">
        <f t="shared" si="0"/>
        <v>24.09240924092409</v>
      </c>
    </row>
    <row r="32" spans="1:6" ht="15">
      <c r="A32" s="148" t="s">
        <v>37</v>
      </c>
      <c r="B32" s="163" t="s">
        <v>35</v>
      </c>
      <c r="C32" s="163" t="s">
        <v>19</v>
      </c>
      <c r="D32" s="147">
        <f>'Ведомствен 2019'!G93</f>
        <v>100</v>
      </c>
      <c r="E32" s="147">
        <f>'Ведомствен 2019'!H93</f>
        <v>32.6</v>
      </c>
      <c r="F32" s="108">
        <f t="shared" si="0"/>
        <v>32.6</v>
      </c>
    </row>
    <row r="33" spans="1:6" ht="15">
      <c r="A33" s="196" t="s">
        <v>121</v>
      </c>
      <c r="B33" s="197" t="s">
        <v>14</v>
      </c>
      <c r="C33" s="197" t="s">
        <v>10</v>
      </c>
      <c r="D33" s="198">
        <f>D34</f>
        <v>10</v>
      </c>
      <c r="E33" s="198">
        <f>E34</f>
        <v>0</v>
      </c>
      <c r="F33" s="199">
        <f t="shared" si="0"/>
        <v>0</v>
      </c>
    </row>
    <row r="34" spans="1:6" ht="30">
      <c r="A34" s="194" t="s">
        <v>122</v>
      </c>
      <c r="B34" s="163" t="s">
        <v>14</v>
      </c>
      <c r="C34" s="163" t="s">
        <v>10</v>
      </c>
      <c r="D34" s="147">
        <f>'Ведомствен 2019'!G99</f>
        <v>10</v>
      </c>
      <c r="E34" s="147">
        <f>'Ведомствен 2019'!H99</f>
        <v>0</v>
      </c>
      <c r="F34" s="108">
        <f t="shared" si="0"/>
        <v>0</v>
      </c>
    </row>
    <row r="35" spans="1:6" ht="15.75">
      <c r="A35" s="164" t="s">
        <v>38</v>
      </c>
      <c r="B35" s="165"/>
      <c r="C35" s="166"/>
      <c r="D35" s="167">
        <f>D13+D18+D20+D23+D25+D28+D30+D33</f>
        <v>10337.6</v>
      </c>
      <c r="E35" s="167">
        <f>E13+E18+E20+E23+E25+E28+E30+E33</f>
        <v>2673.4</v>
      </c>
      <c r="F35" s="168">
        <f t="shared" si="0"/>
        <v>25.86093483980808</v>
      </c>
    </row>
  </sheetData>
  <sheetProtection selectLockedCells="1" selectUnlockedCells="1"/>
  <mergeCells count="9">
    <mergeCell ref="A10:D10"/>
    <mergeCell ref="A1:F1"/>
    <mergeCell ref="A8:F8"/>
    <mergeCell ref="A2:F2"/>
    <mergeCell ref="A3:F3"/>
    <mergeCell ref="A4:F4"/>
    <mergeCell ref="A5:F5"/>
    <mergeCell ref="A6:F6"/>
    <mergeCell ref="A7:F7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61.875" style="1" customWidth="1"/>
    <col min="2" max="2" width="12.625" style="2" customWidth="1"/>
    <col min="3" max="3" width="5.875" style="2" customWidth="1"/>
    <col min="4" max="4" width="12.00390625" style="2" customWidth="1"/>
    <col min="5" max="5" width="12.00390625" style="3" customWidth="1"/>
    <col min="6" max="6" width="9.00390625" style="0" customWidth="1"/>
  </cols>
  <sheetData>
    <row r="1" spans="1:6" ht="60.75" customHeight="1">
      <c r="A1" s="229" t="s">
        <v>139</v>
      </c>
      <c r="B1" s="229"/>
      <c r="C1" s="229"/>
      <c r="D1" s="229"/>
      <c r="E1" s="225"/>
      <c r="F1" s="225"/>
    </row>
    <row r="2" spans="1:6" ht="12.75">
      <c r="A2" s="225"/>
      <c r="B2" s="225"/>
      <c r="C2" s="225"/>
      <c r="D2" s="225"/>
      <c r="E2" s="225"/>
      <c r="F2" s="225"/>
    </row>
    <row r="3" spans="1:6" ht="15" customHeight="1">
      <c r="A3" s="225"/>
      <c r="B3" s="225"/>
      <c r="C3" s="225"/>
      <c r="D3" s="225"/>
      <c r="E3" s="225"/>
      <c r="F3" s="225"/>
    </row>
    <row r="4" spans="1:6" ht="15" customHeight="1" hidden="1">
      <c r="A4" s="225"/>
      <c r="B4" s="225"/>
      <c r="C4" s="225"/>
      <c r="D4" s="225"/>
      <c r="E4" s="225"/>
      <c r="F4" s="225"/>
    </row>
    <row r="5" spans="1:6" ht="33.75" customHeight="1">
      <c r="A5" s="229" t="s">
        <v>140</v>
      </c>
      <c r="B5" s="229"/>
      <c r="C5" s="229"/>
      <c r="D5" s="229"/>
      <c r="E5" s="225"/>
      <c r="F5" s="225"/>
    </row>
    <row r="6" spans="1:6" ht="15" customHeight="1">
      <c r="A6" s="225"/>
      <c r="B6" s="225"/>
      <c r="C6" s="225"/>
      <c r="D6" s="225"/>
      <c r="E6" s="225"/>
      <c r="F6" s="225"/>
    </row>
    <row r="7" spans="1:6" ht="15" customHeight="1">
      <c r="A7" s="225"/>
      <c r="B7" s="225"/>
      <c r="C7" s="225"/>
      <c r="D7" s="225"/>
      <c r="E7" s="225"/>
      <c r="F7" s="225"/>
    </row>
    <row r="8" spans="1:6" ht="56.25" customHeight="1">
      <c r="A8" s="222" t="s">
        <v>146</v>
      </c>
      <c r="B8" s="222"/>
      <c r="C8" s="222"/>
      <c r="D8" s="222"/>
      <c r="E8" s="225"/>
      <c r="F8" s="225"/>
    </row>
    <row r="9" spans="1:5" ht="15">
      <c r="A9" s="9"/>
      <c r="B9" s="10"/>
      <c r="C9" s="10"/>
      <c r="D9" s="11" t="s">
        <v>3</v>
      </c>
      <c r="E9" s="36"/>
    </row>
    <row r="10" spans="1:6" s="12" customFormat="1" ht="93.75" customHeight="1">
      <c r="A10" s="129" t="s">
        <v>4</v>
      </c>
      <c r="B10" s="137" t="s">
        <v>39</v>
      </c>
      <c r="C10" s="137" t="s">
        <v>40</v>
      </c>
      <c r="D10" s="136" t="s">
        <v>147</v>
      </c>
      <c r="E10" s="136" t="s">
        <v>148</v>
      </c>
      <c r="F10" s="136" t="s">
        <v>106</v>
      </c>
    </row>
    <row r="11" spans="1:6" ht="15.75">
      <c r="A11" s="130" t="s">
        <v>38</v>
      </c>
      <c r="B11" s="131"/>
      <c r="C11" s="131"/>
      <c r="D11" s="132">
        <f>D12+D15+D17+D21+D24+D28+D34+D39+D41+D44+D63+D67</f>
        <v>10337.6</v>
      </c>
      <c r="E11" s="132">
        <f>E12+E15+E17+E21+E24+E28+E34+E39+E41+E44+E63+E67</f>
        <v>2673.4</v>
      </c>
      <c r="F11" s="138">
        <f aca="true" t="shared" si="0" ref="F11:F16">E11/D11*100</f>
        <v>25.86093483980808</v>
      </c>
    </row>
    <row r="12" spans="1:6" ht="39">
      <c r="A12" s="172" t="s">
        <v>109</v>
      </c>
      <c r="B12" s="173" t="s">
        <v>112</v>
      </c>
      <c r="C12" s="174"/>
      <c r="D12" s="175">
        <f>D13+D14</f>
        <v>0</v>
      </c>
      <c r="E12" s="175">
        <f>E13+E14</f>
        <v>0</v>
      </c>
      <c r="F12" s="108" t="e">
        <f t="shared" si="0"/>
        <v>#DIV/0!</v>
      </c>
    </row>
    <row r="13" spans="1:6" ht="15">
      <c r="A13" s="170" t="s">
        <v>110</v>
      </c>
      <c r="B13" s="171" t="s">
        <v>112</v>
      </c>
      <c r="C13" s="171" t="s">
        <v>48</v>
      </c>
      <c r="D13" s="176">
        <f>'Ведомствен 2019'!G31</f>
        <v>0</v>
      </c>
      <c r="E13" s="176">
        <f>'Ведомствен 2019'!H31</f>
        <v>0</v>
      </c>
      <c r="F13" s="108" t="e">
        <f t="shared" si="0"/>
        <v>#DIV/0!</v>
      </c>
    </row>
    <row r="14" spans="1:6" ht="15">
      <c r="A14" s="170" t="s">
        <v>110</v>
      </c>
      <c r="B14" s="171" t="s">
        <v>113</v>
      </c>
      <c r="C14" s="171" t="s">
        <v>48</v>
      </c>
      <c r="D14" s="176">
        <f>'Ведомствен 2019'!G64</f>
        <v>0</v>
      </c>
      <c r="E14" s="176">
        <f>'Ведомствен 2019'!H64</f>
        <v>0</v>
      </c>
      <c r="F14" s="108" t="e">
        <f t="shared" si="0"/>
        <v>#DIV/0!</v>
      </c>
    </row>
    <row r="15" spans="1:6" ht="26.25">
      <c r="A15" s="172" t="s">
        <v>136</v>
      </c>
      <c r="B15" s="173" t="s">
        <v>129</v>
      </c>
      <c r="C15" s="171" t="s">
        <v>105</v>
      </c>
      <c r="D15" s="175">
        <f>D16</f>
        <v>30</v>
      </c>
      <c r="E15" s="175">
        <f>E16</f>
        <v>14.6</v>
      </c>
      <c r="F15" s="108">
        <f t="shared" si="0"/>
        <v>48.666666666666664</v>
      </c>
    </row>
    <row r="16" spans="1:6" ht="15">
      <c r="A16" s="170" t="s">
        <v>68</v>
      </c>
      <c r="B16" s="171" t="s">
        <v>129</v>
      </c>
      <c r="C16" s="171" t="s">
        <v>69</v>
      </c>
      <c r="D16" s="176">
        <f>'Ведомствен 2019'!G94</f>
        <v>30</v>
      </c>
      <c r="E16" s="176">
        <f>'Ведомствен 2019'!H94</f>
        <v>14.6</v>
      </c>
      <c r="F16" s="108">
        <f t="shared" si="0"/>
        <v>48.666666666666664</v>
      </c>
    </row>
    <row r="17" spans="1:6" ht="25.5">
      <c r="A17" s="133" t="s">
        <v>41</v>
      </c>
      <c r="B17" s="134" t="s">
        <v>42</v>
      </c>
      <c r="C17" s="134"/>
      <c r="D17" s="135">
        <f>D18</f>
        <v>241.60000000000002</v>
      </c>
      <c r="E17" s="135">
        <f>E18</f>
        <v>58.2</v>
      </c>
      <c r="F17" s="108">
        <f aca="true" t="shared" si="1" ref="F17:F73">E17/D17*100</f>
        <v>24.08940397350993</v>
      </c>
    </row>
    <row r="18" spans="1:6" ht="25.5">
      <c r="A18" s="126" t="s">
        <v>43</v>
      </c>
      <c r="B18" s="127" t="s">
        <v>44</v>
      </c>
      <c r="C18" s="127"/>
      <c r="D18" s="128">
        <f>D19+D20</f>
        <v>241.60000000000002</v>
      </c>
      <c r="E18" s="128">
        <f>E19+E20</f>
        <v>58.2</v>
      </c>
      <c r="F18" s="108">
        <f t="shared" si="1"/>
        <v>24.08940397350993</v>
      </c>
    </row>
    <row r="19" spans="1:6" ht="63.75">
      <c r="A19" s="37" t="s">
        <v>45</v>
      </c>
      <c r="B19" s="38" t="s">
        <v>44</v>
      </c>
      <c r="C19" s="38" t="s">
        <v>46</v>
      </c>
      <c r="D19" s="122">
        <f>'Ведомствен 2019'!G50</f>
        <v>232.8</v>
      </c>
      <c r="E19" s="122">
        <f>'Ведомствен 2019'!H50</f>
        <v>58.2</v>
      </c>
      <c r="F19" s="108">
        <f t="shared" si="1"/>
        <v>25</v>
      </c>
    </row>
    <row r="20" spans="1:6" ht="25.5">
      <c r="A20" s="37" t="s">
        <v>47</v>
      </c>
      <c r="B20" s="38" t="s">
        <v>44</v>
      </c>
      <c r="C20" s="38" t="s">
        <v>48</v>
      </c>
      <c r="D20" s="122">
        <f>'Ведомствен 2019'!G51</f>
        <v>8.8</v>
      </c>
      <c r="E20" s="122">
        <f>'Ведомствен 2019'!H51</f>
        <v>0</v>
      </c>
      <c r="F20" s="108">
        <f t="shared" si="1"/>
        <v>0</v>
      </c>
    </row>
    <row r="21" spans="1:6" ht="51">
      <c r="A21" s="39" t="s">
        <v>49</v>
      </c>
      <c r="B21" s="40" t="s">
        <v>50</v>
      </c>
      <c r="C21" s="40"/>
      <c r="D21" s="123">
        <f>D22</f>
        <v>33</v>
      </c>
      <c r="E21" s="123">
        <f>E22</f>
        <v>0</v>
      </c>
      <c r="F21" s="108">
        <f t="shared" si="1"/>
        <v>0</v>
      </c>
    </row>
    <row r="22" spans="1:6" ht="25.5">
      <c r="A22" s="37" t="s">
        <v>51</v>
      </c>
      <c r="B22" s="38" t="s">
        <v>52</v>
      </c>
      <c r="C22" s="38"/>
      <c r="D22" s="122">
        <f>D23</f>
        <v>33</v>
      </c>
      <c r="E22" s="122">
        <f>E23</f>
        <v>0</v>
      </c>
      <c r="F22" s="108">
        <f t="shared" si="1"/>
        <v>0</v>
      </c>
    </row>
    <row r="23" spans="1:6" ht="25.5">
      <c r="A23" s="37" t="s">
        <v>47</v>
      </c>
      <c r="B23" s="38" t="s">
        <v>52</v>
      </c>
      <c r="C23" s="38" t="s">
        <v>48</v>
      </c>
      <c r="D23" s="122">
        <v>33</v>
      </c>
      <c r="E23" s="122">
        <f>'Ведомствен 2019'!H35</f>
        <v>0</v>
      </c>
      <c r="F23" s="108">
        <f t="shared" si="1"/>
        <v>0</v>
      </c>
    </row>
    <row r="24" spans="1:6" ht="25.5">
      <c r="A24" s="39" t="s">
        <v>53</v>
      </c>
      <c r="B24" s="40" t="s">
        <v>54</v>
      </c>
      <c r="C24" s="40"/>
      <c r="D24" s="123">
        <f>D26+D27</f>
        <v>1025.4</v>
      </c>
      <c r="E24" s="123">
        <f>E26+E27</f>
        <v>217.6</v>
      </c>
      <c r="F24" s="108">
        <f t="shared" si="1"/>
        <v>21.220986931929</v>
      </c>
    </row>
    <row r="25" spans="1:6" ht="12.75">
      <c r="A25" s="37" t="s">
        <v>55</v>
      </c>
      <c r="B25" s="38" t="s">
        <v>56</v>
      </c>
      <c r="C25" s="38"/>
      <c r="D25" s="122">
        <f>D26</f>
        <v>1025.4</v>
      </c>
      <c r="E25" s="122">
        <f>E26</f>
        <v>217.6</v>
      </c>
      <c r="F25" s="108">
        <f t="shared" si="1"/>
        <v>21.220986931929</v>
      </c>
    </row>
    <row r="26" spans="1:6" ht="63.75">
      <c r="A26" s="37" t="s">
        <v>45</v>
      </c>
      <c r="B26" s="38" t="s">
        <v>56</v>
      </c>
      <c r="C26" s="38" t="s">
        <v>46</v>
      </c>
      <c r="D26" s="122">
        <f>'Ведомствен 2019'!G16</f>
        <v>1025.4</v>
      </c>
      <c r="E26" s="122">
        <f>'Ведомствен 2019'!H16</f>
        <v>217.6</v>
      </c>
      <c r="F26" s="108">
        <f t="shared" si="1"/>
        <v>21.220986931929</v>
      </c>
    </row>
    <row r="27" spans="1:6" ht="15">
      <c r="A27" s="17" t="s">
        <v>132</v>
      </c>
      <c r="B27" s="16" t="s">
        <v>133</v>
      </c>
      <c r="C27" s="38" t="s">
        <v>46</v>
      </c>
      <c r="D27" s="122">
        <f>'Ведомствен 2019'!G17</f>
        <v>0</v>
      </c>
      <c r="E27" s="122">
        <f>'Ведомствен 2019'!H17</f>
        <v>0</v>
      </c>
      <c r="F27" s="108" t="e">
        <f t="shared" si="1"/>
        <v>#DIV/0!</v>
      </c>
    </row>
    <row r="28" spans="1:6" ht="12.75">
      <c r="A28" s="41" t="s">
        <v>57</v>
      </c>
      <c r="B28" s="42" t="s">
        <v>58</v>
      </c>
      <c r="C28" s="42"/>
      <c r="D28" s="124">
        <f>D29+D33</f>
        <v>3805.3</v>
      </c>
      <c r="E28" s="124">
        <f>E29+E33</f>
        <v>841.5</v>
      </c>
      <c r="F28" s="108">
        <f t="shared" si="1"/>
        <v>22.113893779728272</v>
      </c>
    </row>
    <row r="29" spans="1:6" ht="12.75">
      <c r="A29" s="37" t="s">
        <v>59</v>
      </c>
      <c r="B29" s="38" t="s">
        <v>60</v>
      </c>
      <c r="C29" s="38"/>
      <c r="D29" s="122">
        <f>D30+D31+D32</f>
        <v>3805.3</v>
      </c>
      <c r="E29" s="122">
        <f>E30+E31+E32</f>
        <v>841.5</v>
      </c>
      <c r="F29" s="108">
        <f t="shared" si="1"/>
        <v>22.113893779728272</v>
      </c>
    </row>
    <row r="30" spans="1:6" ht="63.75">
      <c r="A30" s="37" t="s">
        <v>45</v>
      </c>
      <c r="B30" s="38" t="s">
        <v>60</v>
      </c>
      <c r="C30" s="38" t="s">
        <v>46</v>
      </c>
      <c r="D30" s="122">
        <f>'Ведомствен 2019'!G21</f>
        <v>3395.3</v>
      </c>
      <c r="E30" s="122">
        <f>'Ведомствен 2019'!H21</f>
        <v>787.8</v>
      </c>
      <c r="F30" s="108">
        <f t="shared" si="1"/>
        <v>23.202662504049712</v>
      </c>
    </row>
    <row r="31" spans="1:6" ht="25.5">
      <c r="A31" s="37" t="s">
        <v>47</v>
      </c>
      <c r="B31" s="38" t="s">
        <v>60</v>
      </c>
      <c r="C31" s="38" t="s">
        <v>48</v>
      </c>
      <c r="D31" s="122">
        <f>'Ведомствен 2019'!G22</f>
        <v>397</v>
      </c>
      <c r="E31" s="122">
        <f>'Ведомствен 2019'!H22</f>
        <v>47.7</v>
      </c>
      <c r="F31" s="108">
        <f t="shared" si="1"/>
        <v>12.015113350125946</v>
      </c>
    </row>
    <row r="32" spans="1:6" ht="12.75">
      <c r="A32" s="37" t="s">
        <v>61</v>
      </c>
      <c r="B32" s="38" t="s">
        <v>60</v>
      </c>
      <c r="C32" s="38" t="s">
        <v>62</v>
      </c>
      <c r="D32" s="122">
        <f>'Ведомствен 2019'!G23</f>
        <v>13</v>
      </c>
      <c r="E32" s="122">
        <f>'Ведомствен 2019'!H23</f>
        <v>6</v>
      </c>
      <c r="F32" s="108">
        <f t="shared" si="1"/>
        <v>46.15384615384615</v>
      </c>
    </row>
    <row r="33" spans="1:6" ht="60">
      <c r="A33" s="17" t="s">
        <v>134</v>
      </c>
      <c r="B33" s="16" t="s">
        <v>133</v>
      </c>
      <c r="C33" s="38" t="s">
        <v>48</v>
      </c>
      <c r="D33" s="122">
        <f>'Ведомствен 2019'!G24</f>
        <v>0</v>
      </c>
      <c r="E33" s="122">
        <f>'Ведомствен 2019'!H24</f>
        <v>0</v>
      </c>
      <c r="F33" s="108" t="e">
        <f t="shared" si="1"/>
        <v>#DIV/0!</v>
      </c>
    </row>
    <row r="34" spans="1:6" ht="38.25">
      <c r="A34" s="39" t="s">
        <v>63</v>
      </c>
      <c r="B34" s="40" t="s">
        <v>64</v>
      </c>
      <c r="C34" s="40"/>
      <c r="D34" s="123">
        <f>D35+D37</f>
        <v>202.60000000000002</v>
      </c>
      <c r="E34" s="123">
        <f>E35+E37</f>
        <v>43.8</v>
      </c>
      <c r="F34" s="108">
        <f t="shared" si="1"/>
        <v>21.61895360315893</v>
      </c>
    </row>
    <row r="35" spans="1:6" ht="25.5">
      <c r="A35" s="37" t="s">
        <v>65</v>
      </c>
      <c r="B35" s="38" t="s">
        <v>66</v>
      </c>
      <c r="C35" s="38"/>
      <c r="D35" s="122">
        <f>D36</f>
        <v>20.8</v>
      </c>
      <c r="E35" s="122">
        <f>E36</f>
        <v>0</v>
      </c>
      <c r="F35" s="108">
        <f t="shared" si="1"/>
        <v>0</v>
      </c>
    </row>
    <row r="36" spans="1:6" ht="12.75">
      <c r="A36" s="37" t="s">
        <v>61</v>
      </c>
      <c r="B36" s="38" t="s">
        <v>66</v>
      </c>
      <c r="C36" s="38" t="s">
        <v>62</v>
      </c>
      <c r="D36" s="122">
        <f>'Ведомствен 2019'!G28</f>
        <v>20.8</v>
      </c>
      <c r="E36" s="122">
        <f>'Ведомствен 2019'!H28</f>
        <v>0</v>
      </c>
      <c r="F36" s="108">
        <f t="shared" si="1"/>
        <v>0</v>
      </c>
    </row>
    <row r="37" spans="1:6" ht="38.25">
      <c r="A37" s="49" t="s">
        <v>67</v>
      </c>
      <c r="B37" s="44" t="s">
        <v>120</v>
      </c>
      <c r="C37" s="44"/>
      <c r="D37" s="122">
        <f>D38</f>
        <v>181.8</v>
      </c>
      <c r="E37" s="122">
        <f>E38</f>
        <v>43.8</v>
      </c>
      <c r="F37" s="108">
        <f t="shared" si="1"/>
        <v>24.09240924092409</v>
      </c>
    </row>
    <row r="38" spans="1:6" ht="12.75">
      <c r="A38" s="179" t="s">
        <v>68</v>
      </c>
      <c r="B38" s="51" t="s">
        <v>120</v>
      </c>
      <c r="C38" s="44" t="s">
        <v>69</v>
      </c>
      <c r="D38" s="122">
        <f>'Ведомствен 2019'!G92</f>
        <v>181.8</v>
      </c>
      <c r="E38" s="122">
        <f>'Ведомствен 2019'!H92</f>
        <v>43.8</v>
      </c>
      <c r="F38" s="108">
        <f t="shared" si="1"/>
        <v>24.09240924092409</v>
      </c>
    </row>
    <row r="39" spans="1:6" ht="28.5">
      <c r="A39" s="200" t="s">
        <v>152</v>
      </c>
      <c r="B39" s="180" t="s">
        <v>64</v>
      </c>
      <c r="C39" s="181"/>
      <c r="D39" s="182">
        <f>D40</f>
        <v>546</v>
      </c>
      <c r="E39" s="182">
        <f>E40</f>
        <v>546</v>
      </c>
      <c r="F39" s="108">
        <f t="shared" si="1"/>
        <v>100</v>
      </c>
    </row>
    <row r="40" spans="1:6" ht="30">
      <c r="A40" s="17" t="s">
        <v>153</v>
      </c>
      <c r="B40" s="51" t="s">
        <v>151</v>
      </c>
      <c r="C40" s="44" t="s">
        <v>150</v>
      </c>
      <c r="D40" s="122">
        <f>'Ведомствен 2019'!G37</f>
        <v>546</v>
      </c>
      <c r="E40" s="122">
        <f>'Ведомствен 2019'!H37</f>
        <v>546</v>
      </c>
      <c r="F40" s="108">
        <f t="shared" si="1"/>
        <v>100</v>
      </c>
    </row>
    <row r="41" spans="1:6" ht="12.75">
      <c r="A41" s="178" t="s">
        <v>70</v>
      </c>
      <c r="B41" s="40" t="s">
        <v>71</v>
      </c>
      <c r="C41" s="40"/>
      <c r="D41" s="123">
        <f>D42</f>
        <v>5</v>
      </c>
      <c r="E41" s="123">
        <f>E42</f>
        <v>0</v>
      </c>
      <c r="F41" s="108">
        <f t="shared" si="1"/>
        <v>0</v>
      </c>
    </row>
    <row r="42" spans="1:6" ht="25.5">
      <c r="A42" s="37" t="s">
        <v>72</v>
      </c>
      <c r="B42" s="38" t="s">
        <v>73</v>
      </c>
      <c r="C42" s="38"/>
      <c r="D42" s="122">
        <f>D43</f>
        <v>5</v>
      </c>
      <c r="E42" s="122">
        <f>E43</f>
        <v>0</v>
      </c>
      <c r="F42" s="108">
        <f t="shared" si="1"/>
        <v>0</v>
      </c>
    </row>
    <row r="43" spans="1:6" ht="25.5">
      <c r="A43" s="37" t="s">
        <v>47</v>
      </c>
      <c r="B43" s="38" t="s">
        <v>73</v>
      </c>
      <c r="C43" s="38" t="s">
        <v>48</v>
      </c>
      <c r="D43" s="122">
        <f>'Ведомствен 2019'!G56</f>
        <v>5</v>
      </c>
      <c r="E43" s="122">
        <f>'Ведомствен 2019'!H56</f>
        <v>0</v>
      </c>
      <c r="F43" s="108">
        <f t="shared" si="1"/>
        <v>0</v>
      </c>
    </row>
    <row r="44" spans="1:6" ht="12.75">
      <c r="A44" s="39" t="s">
        <v>74</v>
      </c>
      <c r="B44" s="40" t="s">
        <v>75</v>
      </c>
      <c r="C44" s="40"/>
      <c r="D44" s="123">
        <f>D45+D47+D49+D51+D53+D55+D57+D59+K61+D61</f>
        <v>4363.7</v>
      </c>
      <c r="E44" s="123">
        <f>E45+E47+E49+E53+E55+E57+E61</f>
        <v>933.6999999999999</v>
      </c>
      <c r="F44" s="108">
        <f t="shared" si="1"/>
        <v>21.396979627380432</v>
      </c>
    </row>
    <row r="45" spans="1:6" ht="25.5">
      <c r="A45" s="39" t="s">
        <v>117</v>
      </c>
      <c r="B45" s="40" t="s">
        <v>115</v>
      </c>
      <c r="C45" s="40"/>
      <c r="D45" s="123">
        <f>D46</f>
        <v>0</v>
      </c>
      <c r="E45" s="123">
        <f>E46</f>
        <v>0</v>
      </c>
      <c r="F45" s="108" t="e">
        <f t="shared" si="1"/>
        <v>#DIV/0!</v>
      </c>
    </row>
    <row r="46" spans="1:6" ht="12.75">
      <c r="A46" s="37" t="s">
        <v>118</v>
      </c>
      <c r="B46" s="38" t="s">
        <v>115</v>
      </c>
      <c r="C46" s="38" t="s">
        <v>48</v>
      </c>
      <c r="D46" s="122">
        <v>0</v>
      </c>
      <c r="E46" s="122">
        <v>0</v>
      </c>
      <c r="F46" s="108" t="e">
        <f t="shared" si="1"/>
        <v>#DIV/0!</v>
      </c>
    </row>
    <row r="47" spans="1:6" ht="12.75">
      <c r="A47" s="39" t="s">
        <v>76</v>
      </c>
      <c r="B47" s="40" t="s">
        <v>77</v>
      </c>
      <c r="C47" s="40"/>
      <c r="D47" s="123">
        <f>D48</f>
        <v>0</v>
      </c>
      <c r="E47" s="123">
        <f>E48</f>
        <v>0</v>
      </c>
      <c r="F47" s="108" t="e">
        <f t="shared" si="1"/>
        <v>#DIV/0!</v>
      </c>
    </row>
    <row r="48" spans="1:6" ht="25.5">
      <c r="A48" s="37" t="s">
        <v>47</v>
      </c>
      <c r="B48" s="38" t="s">
        <v>77</v>
      </c>
      <c r="C48" s="38" t="s">
        <v>48</v>
      </c>
      <c r="D48" s="122">
        <f>'Ведомствен 2019'!G81</f>
        <v>0</v>
      </c>
      <c r="E48" s="122">
        <f>'Ведомствен 2019'!H81</f>
        <v>0</v>
      </c>
      <c r="F48" s="108" t="e">
        <f t="shared" si="1"/>
        <v>#DIV/0!</v>
      </c>
    </row>
    <row r="49" spans="1:6" ht="12.75">
      <c r="A49" s="39" t="s">
        <v>78</v>
      </c>
      <c r="B49" s="40" t="s">
        <v>79</v>
      </c>
      <c r="C49" s="40"/>
      <c r="D49" s="123">
        <f>D50</f>
        <v>42</v>
      </c>
      <c r="E49" s="123">
        <f>E50</f>
        <v>0</v>
      </c>
      <c r="F49" s="108">
        <f t="shared" si="1"/>
        <v>0</v>
      </c>
    </row>
    <row r="50" spans="1:6" ht="25.5">
      <c r="A50" s="37" t="s">
        <v>47</v>
      </c>
      <c r="B50" s="38" t="s">
        <v>79</v>
      </c>
      <c r="C50" s="38" t="s">
        <v>48</v>
      </c>
      <c r="D50" s="122">
        <f>'Ведомствен 2019'!G83</f>
        <v>42</v>
      </c>
      <c r="E50" s="122">
        <f>'Ведомствен 2019'!H83</f>
        <v>0</v>
      </c>
      <c r="F50" s="108">
        <f t="shared" si="1"/>
        <v>0</v>
      </c>
    </row>
    <row r="51" spans="1:6" ht="15.75">
      <c r="A51" s="203" t="s">
        <v>74</v>
      </c>
      <c r="B51" s="204" t="s">
        <v>157</v>
      </c>
      <c r="C51" s="204" t="s">
        <v>48</v>
      </c>
      <c r="D51" s="205">
        <f>D52</f>
        <v>13.7</v>
      </c>
      <c r="E51" s="205">
        <f>E52</f>
        <v>0</v>
      </c>
      <c r="F51" s="108">
        <f t="shared" si="1"/>
        <v>0</v>
      </c>
    </row>
    <row r="52" spans="1:6" ht="31.5">
      <c r="A52" s="201" t="s">
        <v>156</v>
      </c>
      <c r="B52" s="38" t="s">
        <v>157</v>
      </c>
      <c r="C52" s="38"/>
      <c r="D52" s="122">
        <f>'Ведомствен 2019'!G62</f>
        <v>13.7</v>
      </c>
      <c r="E52" s="122">
        <f>'Ведомствен 2019'!H62</f>
        <v>0</v>
      </c>
      <c r="F52" s="108">
        <f t="shared" si="1"/>
        <v>0</v>
      </c>
    </row>
    <row r="53" spans="1:6" ht="25.5">
      <c r="A53" s="238" t="s">
        <v>80</v>
      </c>
      <c r="B53" s="239" t="s">
        <v>81</v>
      </c>
      <c r="C53" s="239"/>
      <c r="D53" s="240">
        <f>D54</f>
        <v>3660.7</v>
      </c>
      <c r="E53" s="240">
        <f>E54</f>
        <v>528.1</v>
      </c>
      <c r="F53" s="241">
        <f t="shared" si="1"/>
        <v>14.426202638839566</v>
      </c>
    </row>
    <row r="54" spans="1:6" ht="25.5">
      <c r="A54" s="45" t="s">
        <v>47</v>
      </c>
      <c r="B54" s="38" t="s">
        <v>81</v>
      </c>
      <c r="C54" s="38" t="s">
        <v>48</v>
      </c>
      <c r="D54" s="122">
        <f>'Ведомствен 2019'!G67</f>
        <v>3660.7</v>
      </c>
      <c r="E54" s="122">
        <f>'Ведомствен 2019'!H67</f>
        <v>528.1</v>
      </c>
      <c r="F54" s="108">
        <f t="shared" si="1"/>
        <v>14.426202638839566</v>
      </c>
    </row>
    <row r="55" spans="1:6" ht="25.5">
      <c r="A55" s="39" t="s">
        <v>82</v>
      </c>
      <c r="B55" s="40" t="s">
        <v>83</v>
      </c>
      <c r="C55" s="40"/>
      <c r="D55" s="123">
        <f>D56</f>
        <v>519.8</v>
      </c>
      <c r="E55" s="123">
        <f>E56</f>
        <v>385.2</v>
      </c>
      <c r="F55" s="108">
        <f t="shared" si="1"/>
        <v>74.10542516352444</v>
      </c>
    </row>
    <row r="56" spans="1:6" ht="25.5">
      <c r="A56" s="37" t="s">
        <v>47</v>
      </c>
      <c r="B56" s="38" t="s">
        <v>83</v>
      </c>
      <c r="C56" s="38" t="s">
        <v>48</v>
      </c>
      <c r="D56" s="122">
        <f>'Ведомствен 2019'!G40</f>
        <v>519.8</v>
      </c>
      <c r="E56" s="122">
        <f>'Ведомствен 2019'!H40</f>
        <v>385.2</v>
      </c>
      <c r="F56" s="108">
        <f t="shared" si="1"/>
        <v>74.10542516352444</v>
      </c>
    </row>
    <row r="57" spans="1:6" ht="15">
      <c r="A57" s="60" t="s">
        <v>155</v>
      </c>
      <c r="B57" s="184" t="s">
        <v>154</v>
      </c>
      <c r="C57" s="184"/>
      <c r="D57" s="185">
        <f>D58</f>
        <v>47.5</v>
      </c>
      <c r="E57" s="185">
        <f>E58</f>
        <v>0</v>
      </c>
      <c r="F57" s="108">
        <f t="shared" si="1"/>
        <v>0</v>
      </c>
    </row>
    <row r="58" spans="1:6" ht="30">
      <c r="A58" s="60" t="s">
        <v>47</v>
      </c>
      <c r="B58" s="38" t="s">
        <v>154</v>
      </c>
      <c r="C58" s="38" t="s">
        <v>48</v>
      </c>
      <c r="D58" s="122">
        <f>'Ведомствен 2019'!G41</f>
        <v>47.5</v>
      </c>
      <c r="E58" s="122">
        <f>'Ведомствен 2019'!H41</f>
        <v>0</v>
      </c>
      <c r="F58" s="108">
        <f t="shared" si="1"/>
        <v>0</v>
      </c>
    </row>
    <row r="59" spans="1:6" ht="12.75">
      <c r="A59" s="48" t="s">
        <v>126</v>
      </c>
      <c r="B59" s="184" t="s">
        <v>123</v>
      </c>
      <c r="C59" s="38"/>
      <c r="D59" s="195">
        <f>D60</f>
        <v>10</v>
      </c>
      <c r="E59" s="123">
        <f>E60</f>
        <v>0</v>
      </c>
      <c r="F59" s="108">
        <f t="shared" si="1"/>
        <v>0</v>
      </c>
    </row>
    <row r="60" spans="1:6" ht="30">
      <c r="A60" s="194" t="s">
        <v>122</v>
      </c>
      <c r="B60" s="38" t="s">
        <v>123</v>
      </c>
      <c r="C60" s="38" t="s">
        <v>48</v>
      </c>
      <c r="D60" s="122">
        <f>'Ведомствен 2019'!G99</f>
        <v>10</v>
      </c>
      <c r="E60" s="122">
        <f>'Ведомствен 2019'!H100</f>
        <v>0</v>
      </c>
      <c r="F60" s="108">
        <f t="shared" si="1"/>
        <v>0</v>
      </c>
    </row>
    <row r="61" spans="1:6" ht="12.75">
      <c r="A61" s="46" t="s">
        <v>84</v>
      </c>
      <c r="B61" s="47" t="s">
        <v>85</v>
      </c>
      <c r="C61" s="47"/>
      <c r="D61" s="125">
        <f>D62</f>
        <v>70</v>
      </c>
      <c r="E61" s="125">
        <f>E62</f>
        <v>20.4</v>
      </c>
      <c r="F61" s="108">
        <f t="shared" si="1"/>
        <v>29.142857142857142</v>
      </c>
    </row>
    <row r="62" spans="1:6" ht="25.5">
      <c r="A62" s="43" t="s">
        <v>86</v>
      </c>
      <c r="B62" s="38" t="s">
        <v>85</v>
      </c>
      <c r="C62" s="38" t="s">
        <v>48</v>
      </c>
      <c r="D62" s="122">
        <f>'Ведомствен 2019'!G87</f>
        <v>70</v>
      </c>
      <c r="E62" s="122">
        <f>'Ведомствен 2019'!H87</f>
        <v>20.4</v>
      </c>
      <c r="F62" s="108">
        <f t="shared" si="1"/>
        <v>29.142857142857142</v>
      </c>
    </row>
    <row r="63" spans="1:6" ht="12.75">
      <c r="A63" s="48" t="s">
        <v>87</v>
      </c>
      <c r="B63" s="47" t="s">
        <v>88</v>
      </c>
      <c r="C63" s="40"/>
      <c r="D63" s="123">
        <f>D64+D66</f>
        <v>70</v>
      </c>
      <c r="E63" s="123">
        <f>E64+E66</f>
        <v>18</v>
      </c>
      <c r="F63" s="108">
        <f t="shared" si="1"/>
        <v>25.71428571428571</v>
      </c>
    </row>
    <row r="64" spans="1:6" ht="12.75">
      <c r="A64" s="49" t="s">
        <v>89</v>
      </c>
      <c r="B64" s="44" t="s">
        <v>90</v>
      </c>
      <c r="C64" s="38"/>
      <c r="D64" s="122">
        <f>D65</f>
        <v>40</v>
      </c>
      <c r="E64" s="122">
        <f>E65</f>
        <v>0</v>
      </c>
      <c r="F64" s="108">
        <f t="shared" si="1"/>
        <v>0</v>
      </c>
    </row>
    <row r="65" spans="1:6" ht="12.75">
      <c r="A65" s="50" t="s">
        <v>68</v>
      </c>
      <c r="B65" s="51" t="s">
        <v>90</v>
      </c>
      <c r="C65" s="38" t="s">
        <v>69</v>
      </c>
      <c r="D65" s="122">
        <f>'Ведомствен 2019'!G97</f>
        <v>40</v>
      </c>
      <c r="E65" s="122">
        <f>'Ведомствен 2019'!H97</f>
        <v>0</v>
      </c>
      <c r="F65" s="108">
        <f t="shared" si="1"/>
        <v>0</v>
      </c>
    </row>
    <row r="66" spans="1:6" ht="15">
      <c r="A66" s="151" t="s">
        <v>124</v>
      </c>
      <c r="B66" s="51" t="s">
        <v>125</v>
      </c>
      <c r="C66" s="38" t="s">
        <v>69</v>
      </c>
      <c r="D66" s="122">
        <f>'Ведомствен 2019'!G98</f>
        <v>30</v>
      </c>
      <c r="E66" s="122">
        <f>'Ведомствен 2019'!H98</f>
        <v>18</v>
      </c>
      <c r="F66" s="108">
        <f t="shared" si="1"/>
        <v>60</v>
      </c>
    </row>
    <row r="67" spans="1:6" ht="12.75">
      <c r="A67" s="39" t="s">
        <v>91</v>
      </c>
      <c r="B67" s="40" t="s">
        <v>92</v>
      </c>
      <c r="C67" s="40"/>
      <c r="D67" s="123">
        <f>D68+D70+D72</f>
        <v>15</v>
      </c>
      <c r="E67" s="123">
        <f>E68+E70+E72</f>
        <v>0</v>
      </c>
      <c r="F67" s="108">
        <f t="shared" si="1"/>
        <v>0</v>
      </c>
    </row>
    <row r="68" spans="1:6" ht="38.25">
      <c r="A68" s="39" t="s">
        <v>135</v>
      </c>
      <c r="B68" s="40" t="s">
        <v>93</v>
      </c>
      <c r="C68" s="40"/>
      <c r="D68" s="123">
        <f>D69</f>
        <v>5</v>
      </c>
      <c r="E68" s="123">
        <f>E69</f>
        <v>0</v>
      </c>
      <c r="F68" s="108">
        <f t="shared" si="1"/>
        <v>0</v>
      </c>
    </row>
    <row r="69" spans="1:6" ht="25.5">
      <c r="A69" s="37" t="s">
        <v>47</v>
      </c>
      <c r="B69" s="38" t="s">
        <v>93</v>
      </c>
      <c r="C69" s="38" t="s">
        <v>48</v>
      </c>
      <c r="D69" s="122">
        <f>'Ведомствен 2019'!G45</f>
        <v>5</v>
      </c>
      <c r="E69" s="122">
        <f>'Ведомствен 2019'!H45</f>
        <v>0</v>
      </c>
      <c r="F69" s="108">
        <f t="shared" si="1"/>
        <v>0</v>
      </c>
    </row>
    <row r="70" spans="1:6" ht="38.25">
      <c r="A70" s="39" t="s">
        <v>94</v>
      </c>
      <c r="B70" s="40" t="s">
        <v>95</v>
      </c>
      <c r="C70" s="40"/>
      <c r="D70" s="123">
        <f>'Функцион ЦС вид 2019'!D71</f>
        <v>5</v>
      </c>
      <c r="E70" s="123">
        <f>'Функцион ЦС вид 2019'!E71</f>
        <v>0</v>
      </c>
      <c r="F70" s="108">
        <f t="shared" si="1"/>
        <v>0</v>
      </c>
    </row>
    <row r="71" spans="1:6" ht="25.5">
      <c r="A71" s="210" t="s">
        <v>47</v>
      </c>
      <c r="B71" s="211" t="s">
        <v>95</v>
      </c>
      <c r="C71" s="211" t="s">
        <v>48</v>
      </c>
      <c r="D71" s="212">
        <f>'Ведомствен 2019'!G59</f>
        <v>5</v>
      </c>
      <c r="E71" s="212">
        <f>'Ведомствен 2019'!H59</f>
        <v>0</v>
      </c>
      <c r="F71" s="213">
        <f t="shared" si="1"/>
        <v>0</v>
      </c>
    </row>
    <row r="72" spans="1:6" ht="45">
      <c r="A72" s="215" t="s">
        <v>160</v>
      </c>
      <c r="B72" s="216" t="s">
        <v>161</v>
      </c>
      <c r="C72" s="216" t="s">
        <v>48</v>
      </c>
      <c r="D72" s="219">
        <f>D73</f>
        <v>5</v>
      </c>
      <c r="E72" s="219">
        <f>E73</f>
        <v>0</v>
      </c>
      <c r="F72" s="108">
        <f t="shared" si="1"/>
        <v>0</v>
      </c>
    </row>
    <row r="73" spans="1:6" ht="30">
      <c r="A73" s="209" t="s">
        <v>86</v>
      </c>
      <c r="B73" s="214" t="s">
        <v>161</v>
      </c>
      <c r="C73" s="217"/>
      <c r="D73" s="217">
        <f>'Ведомствен 2019'!G69</f>
        <v>5</v>
      </c>
      <c r="E73" s="218">
        <f>'Ведомствен 2019'!H69</f>
        <v>0</v>
      </c>
      <c r="F73" s="108">
        <f t="shared" si="1"/>
        <v>0</v>
      </c>
    </row>
  </sheetData>
  <sheetProtection selectLockedCells="1" selectUnlockedCells="1"/>
  <mergeCells count="4">
    <mergeCell ref="A1:F3"/>
    <mergeCell ref="A8:F8"/>
    <mergeCell ref="A4:F4"/>
    <mergeCell ref="A5:F7"/>
  </mergeCells>
  <printOptions/>
  <pageMargins left="0.5902777777777778" right="0.31527777777777777" top="0.7479166666666667" bottom="0.3541666666666667" header="0.5118055555555555" footer="0.5118055555555555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zoomScaleSheetLayoutView="100" zoomScalePageLayoutView="0" workbookViewId="0" topLeftCell="A81">
      <selection activeCell="G101" sqref="G101"/>
    </sheetView>
  </sheetViews>
  <sheetFormatPr defaultColWidth="9.00390625" defaultRowHeight="12.75"/>
  <cols>
    <col min="1" max="1" width="61.625" style="1" customWidth="1"/>
    <col min="2" max="2" width="6.125" style="1" customWidth="1"/>
    <col min="3" max="4" width="4.75390625" style="2" customWidth="1"/>
    <col min="5" max="5" width="12.375" style="2" customWidth="1"/>
    <col min="6" max="6" width="5.25390625" style="2" customWidth="1"/>
    <col min="7" max="7" width="11.25390625" style="3" customWidth="1"/>
    <col min="8" max="8" width="12.625" style="0" customWidth="1"/>
  </cols>
  <sheetData>
    <row r="1" spans="1:9" ht="62.25" customHeight="1">
      <c r="A1" s="229" t="s">
        <v>141</v>
      </c>
      <c r="B1" s="229"/>
      <c r="C1" s="229"/>
      <c r="D1" s="229"/>
      <c r="E1" s="229"/>
      <c r="F1" s="229"/>
      <c r="G1" s="229"/>
      <c r="H1" s="225"/>
      <c r="I1" s="225"/>
    </row>
    <row r="2" spans="1:9" ht="15.75" customHeight="1" hidden="1">
      <c r="A2" s="225"/>
      <c r="B2" s="225"/>
      <c r="C2" s="225"/>
      <c r="D2" s="225"/>
      <c r="E2" s="225"/>
      <c r="F2" s="225"/>
      <c r="G2" s="225"/>
      <c r="H2" s="225"/>
      <c r="I2" s="225"/>
    </row>
    <row r="3" spans="1:9" ht="15" customHeight="1" hidden="1">
      <c r="A3" s="225"/>
      <c r="B3" s="225"/>
      <c r="C3" s="225"/>
      <c r="D3" s="225"/>
      <c r="E3" s="225"/>
      <c r="F3" s="225"/>
      <c r="G3" s="225"/>
      <c r="H3" s="225"/>
      <c r="I3" s="225"/>
    </row>
    <row r="4" spans="1:9" ht="15" customHeight="1">
      <c r="A4" s="229" t="s">
        <v>142</v>
      </c>
      <c r="B4" s="229"/>
      <c r="C4" s="229"/>
      <c r="D4" s="229"/>
      <c r="E4" s="229"/>
      <c r="F4" s="229"/>
      <c r="G4" s="229"/>
      <c r="H4" s="225"/>
      <c r="I4" s="225"/>
    </row>
    <row r="5" spans="1:9" ht="1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9" ht="34.5" customHeight="1">
      <c r="A6" s="225"/>
      <c r="B6" s="225"/>
      <c r="C6" s="225"/>
      <c r="D6" s="225"/>
      <c r="E6" s="225"/>
      <c r="F6" s="225"/>
      <c r="G6" s="225"/>
      <c r="H6" s="225"/>
      <c r="I6" s="225"/>
    </row>
    <row r="7" spans="1:9" ht="15.75" customHeight="1">
      <c r="A7" s="237" t="s">
        <v>143</v>
      </c>
      <c r="B7" s="237"/>
      <c r="C7" s="237"/>
      <c r="D7" s="237"/>
      <c r="E7" s="237"/>
      <c r="F7" s="237"/>
      <c r="G7" s="237"/>
      <c r="H7" s="35"/>
      <c r="I7" s="36"/>
    </row>
    <row r="8" spans="1:9" ht="15">
      <c r="A8" s="104"/>
      <c r="B8" s="104"/>
      <c r="C8" s="10"/>
      <c r="D8" s="10"/>
      <c r="E8" s="10"/>
      <c r="F8" s="10"/>
      <c r="G8" s="11" t="s">
        <v>3</v>
      </c>
      <c r="H8" s="36"/>
      <c r="I8" s="36"/>
    </row>
    <row r="9" spans="1:9" s="12" customFormat="1" ht="117" customHeight="1">
      <c r="A9" s="231" t="s">
        <v>4</v>
      </c>
      <c r="B9" s="233" t="s">
        <v>96</v>
      </c>
      <c r="C9" s="235" t="s">
        <v>97</v>
      </c>
      <c r="D9" s="103" t="s">
        <v>98</v>
      </c>
      <c r="E9" s="103" t="s">
        <v>39</v>
      </c>
      <c r="F9" s="103" t="s">
        <v>40</v>
      </c>
      <c r="G9" s="105" t="s">
        <v>144</v>
      </c>
      <c r="H9" s="101" t="s">
        <v>145</v>
      </c>
      <c r="I9" s="230" t="s">
        <v>106</v>
      </c>
    </row>
    <row r="10" spans="1:9" s="12" customFormat="1" ht="15.75" customHeight="1" hidden="1">
      <c r="A10" s="232"/>
      <c r="B10" s="234"/>
      <c r="C10" s="236"/>
      <c r="D10" s="100"/>
      <c r="E10" s="100"/>
      <c r="F10" s="100"/>
      <c r="G10" s="106" t="s">
        <v>107</v>
      </c>
      <c r="H10" s="102" t="s">
        <v>107</v>
      </c>
      <c r="I10" s="230"/>
    </row>
    <row r="11" spans="1:9" s="12" customFormat="1" ht="30">
      <c r="A11" s="54" t="s">
        <v>99</v>
      </c>
      <c r="B11" s="55">
        <v>749</v>
      </c>
      <c r="C11" s="53"/>
      <c r="D11" s="52"/>
      <c r="E11" s="52"/>
      <c r="F11" s="52"/>
      <c r="G11" s="87"/>
      <c r="H11" s="87"/>
      <c r="I11" s="107"/>
    </row>
    <row r="12" spans="1:9" ht="15.75">
      <c r="A12" s="13" t="s">
        <v>7</v>
      </c>
      <c r="B12" s="56">
        <v>749</v>
      </c>
      <c r="C12" s="14" t="s">
        <v>8</v>
      </c>
      <c r="D12" s="14"/>
      <c r="E12" s="14"/>
      <c r="F12" s="14"/>
      <c r="G12" s="88">
        <f>G13+G18+G25+G29</f>
        <v>6002.800000000001</v>
      </c>
      <c r="H12" s="88">
        <f>H13+H18+H25+H29</f>
        <v>1990.3</v>
      </c>
      <c r="I12" s="109">
        <f>H12/G12*100</f>
        <v>33.15619377623775</v>
      </c>
    </row>
    <row r="13" spans="1:9" ht="30">
      <c r="A13" s="57" t="s">
        <v>9</v>
      </c>
      <c r="B13" s="58">
        <v>749</v>
      </c>
      <c r="C13" s="59" t="s">
        <v>8</v>
      </c>
      <c r="D13" s="59" t="s">
        <v>10</v>
      </c>
      <c r="E13" s="59"/>
      <c r="F13" s="59"/>
      <c r="G13" s="111">
        <f aca="true" t="shared" si="0" ref="G13:H15">G14</f>
        <v>1025.4</v>
      </c>
      <c r="H13" s="89">
        <f t="shared" si="0"/>
        <v>217.6</v>
      </c>
      <c r="I13" s="108">
        <f aca="true" t="shared" si="1" ref="I13:I94">H13/G13*100</f>
        <v>21.220986931929</v>
      </c>
    </row>
    <row r="14" spans="1:9" ht="30">
      <c r="A14" s="15" t="s">
        <v>53</v>
      </c>
      <c r="B14" s="55">
        <v>749</v>
      </c>
      <c r="C14" s="16" t="s">
        <v>8</v>
      </c>
      <c r="D14" s="16" t="s">
        <v>10</v>
      </c>
      <c r="E14" s="16" t="s">
        <v>54</v>
      </c>
      <c r="F14" s="16"/>
      <c r="G14" s="90">
        <f>G15+G17</f>
        <v>1025.4</v>
      </c>
      <c r="H14" s="90">
        <f>H15+H17</f>
        <v>217.6</v>
      </c>
      <c r="I14" s="108">
        <f t="shared" si="1"/>
        <v>21.220986931929</v>
      </c>
    </row>
    <row r="15" spans="1:9" ht="15">
      <c r="A15" s="17" t="s">
        <v>55</v>
      </c>
      <c r="B15" s="55">
        <v>749</v>
      </c>
      <c r="C15" s="16" t="s">
        <v>8</v>
      </c>
      <c r="D15" s="16" t="s">
        <v>10</v>
      </c>
      <c r="E15" s="16" t="s">
        <v>56</v>
      </c>
      <c r="F15" s="16"/>
      <c r="G15" s="90">
        <f t="shared" si="0"/>
        <v>1025.4</v>
      </c>
      <c r="H15" s="90">
        <f t="shared" si="0"/>
        <v>217.6</v>
      </c>
      <c r="I15" s="108">
        <f t="shared" si="1"/>
        <v>21.220986931929</v>
      </c>
    </row>
    <row r="16" spans="1:9" ht="45.75" customHeight="1">
      <c r="A16" s="17" t="s">
        <v>45</v>
      </c>
      <c r="B16" s="55">
        <v>749</v>
      </c>
      <c r="C16" s="16" t="s">
        <v>8</v>
      </c>
      <c r="D16" s="16" t="s">
        <v>10</v>
      </c>
      <c r="E16" s="16" t="s">
        <v>56</v>
      </c>
      <c r="F16" s="16" t="s">
        <v>46</v>
      </c>
      <c r="G16" s="91">
        <v>1025.4</v>
      </c>
      <c r="H16" s="91">
        <v>217.6</v>
      </c>
      <c r="I16" s="108">
        <f t="shared" si="1"/>
        <v>21.220986931929</v>
      </c>
    </row>
    <row r="17" spans="1:9" ht="45.75" customHeight="1">
      <c r="A17" s="17" t="s">
        <v>132</v>
      </c>
      <c r="B17" s="55" t="s">
        <v>111</v>
      </c>
      <c r="C17" s="16" t="s">
        <v>8</v>
      </c>
      <c r="D17" s="16" t="s">
        <v>10</v>
      </c>
      <c r="E17" s="16" t="s">
        <v>133</v>
      </c>
      <c r="F17" s="16" t="s">
        <v>46</v>
      </c>
      <c r="G17" s="91">
        <v>0</v>
      </c>
      <c r="H17" s="91">
        <v>0</v>
      </c>
      <c r="I17" s="108" t="e">
        <f t="shared" si="1"/>
        <v>#DIV/0!</v>
      </c>
    </row>
    <row r="18" spans="1:9" ht="47.25" customHeight="1">
      <c r="A18" s="54" t="s">
        <v>11</v>
      </c>
      <c r="B18" s="58">
        <v>749</v>
      </c>
      <c r="C18" s="59" t="s">
        <v>8</v>
      </c>
      <c r="D18" s="59" t="s">
        <v>12</v>
      </c>
      <c r="E18" s="59"/>
      <c r="F18" s="59"/>
      <c r="G18" s="89">
        <f>G19</f>
        <v>3805.3</v>
      </c>
      <c r="H18" s="89">
        <f>H19</f>
        <v>841.5</v>
      </c>
      <c r="I18" s="108">
        <f t="shared" si="1"/>
        <v>22.113893779728272</v>
      </c>
    </row>
    <row r="19" spans="1:9" ht="15" customHeight="1">
      <c r="A19" s="18" t="s">
        <v>57</v>
      </c>
      <c r="B19" s="55">
        <v>749</v>
      </c>
      <c r="C19" s="16" t="s">
        <v>8</v>
      </c>
      <c r="D19" s="16" t="s">
        <v>12</v>
      </c>
      <c r="E19" s="16" t="s">
        <v>58</v>
      </c>
      <c r="F19" s="16"/>
      <c r="G19" s="90">
        <f>G20+G24</f>
        <v>3805.3</v>
      </c>
      <c r="H19" s="90">
        <f>H20+H24</f>
        <v>841.5</v>
      </c>
      <c r="I19" s="108">
        <f t="shared" si="1"/>
        <v>22.113893779728272</v>
      </c>
    </row>
    <row r="20" spans="1:9" ht="15">
      <c r="A20" s="18" t="s">
        <v>59</v>
      </c>
      <c r="B20" s="55">
        <v>749</v>
      </c>
      <c r="C20" s="16" t="s">
        <v>8</v>
      </c>
      <c r="D20" s="16" t="s">
        <v>12</v>
      </c>
      <c r="E20" s="16" t="s">
        <v>60</v>
      </c>
      <c r="F20" s="16"/>
      <c r="G20" s="90">
        <f>G21+G22+G23</f>
        <v>3805.3</v>
      </c>
      <c r="H20" s="90">
        <f>H21+H22+H23</f>
        <v>841.5</v>
      </c>
      <c r="I20" s="108">
        <f t="shared" si="1"/>
        <v>22.113893779728272</v>
      </c>
    </row>
    <row r="21" spans="1:9" ht="46.5" customHeight="1">
      <c r="A21" s="17" t="s">
        <v>45</v>
      </c>
      <c r="B21" s="55">
        <v>749</v>
      </c>
      <c r="C21" s="16" t="s">
        <v>8</v>
      </c>
      <c r="D21" s="16" t="s">
        <v>12</v>
      </c>
      <c r="E21" s="16" t="s">
        <v>60</v>
      </c>
      <c r="F21" s="16" t="s">
        <v>46</v>
      </c>
      <c r="G21" s="91">
        <v>3395.3</v>
      </c>
      <c r="H21" s="91">
        <v>787.8</v>
      </c>
      <c r="I21" s="108">
        <f t="shared" si="1"/>
        <v>23.202662504049712</v>
      </c>
    </row>
    <row r="22" spans="1:9" ht="30">
      <c r="A22" s="60" t="s">
        <v>47</v>
      </c>
      <c r="B22" s="55">
        <v>749</v>
      </c>
      <c r="C22" s="16" t="s">
        <v>8</v>
      </c>
      <c r="D22" s="16" t="s">
        <v>12</v>
      </c>
      <c r="E22" s="16" t="s">
        <v>60</v>
      </c>
      <c r="F22" s="16" t="s">
        <v>48</v>
      </c>
      <c r="G22" s="112">
        <v>397</v>
      </c>
      <c r="H22" s="112">
        <v>47.7</v>
      </c>
      <c r="I22" s="108">
        <f t="shared" si="1"/>
        <v>12.015113350125946</v>
      </c>
    </row>
    <row r="23" spans="1:9" ht="15">
      <c r="A23" s="17" t="s">
        <v>61</v>
      </c>
      <c r="B23" s="55">
        <v>749</v>
      </c>
      <c r="C23" s="16" t="s">
        <v>8</v>
      </c>
      <c r="D23" s="16" t="s">
        <v>12</v>
      </c>
      <c r="E23" s="16" t="s">
        <v>60</v>
      </c>
      <c r="F23" s="16" t="s">
        <v>62</v>
      </c>
      <c r="G23" s="91">
        <v>13</v>
      </c>
      <c r="H23" s="91">
        <v>6</v>
      </c>
      <c r="I23" s="108">
        <f t="shared" si="1"/>
        <v>46.15384615384615</v>
      </c>
    </row>
    <row r="24" spans="1:9" ht="60">
      <c r="A24" s="17" t="s">
        <v>134</v>
      </c>
      <c r="B24" s="55" t="s">
        <v>111</v>
      </c>
      <c r="C24" s="16" t="s">
        <v>8</v>
      </c>
      <c r="D24" s="16" t="s">
        <v>12</v>
      </c>
      <c r="E24" s="16" t="s">
        <v>133</v>
      </c>
      <c r="F24" s="16" t="s">
        <v>46</v>
      </c>
      <c r="G24" s="91">
        <v>0</v>
      </c>
      <c r="H24" s="91">
        <v>0</v>
      </c>
      <c r="I24" s="108" t="e">
        <f t="shared" si="1"/>
        <v>#DIV/0!</v>
      </c>
    </row>
    <row r="25" spans="1:9" ht="15.75" customHeight="1">
      <c r="A25" s="61" t="s">
        <v>13</v>
      </c>
      <c r="B25" s="58">
        <v>749</v>
      </c>
      <c r="C25" s="59" t="s">
        <v>8</v>
      </c>
      <c r="D25" s="59" t="s">
        <v>14</v>
      </c>
      <c r="E25" s="59"/>
      <c r="F25" s="59"/>
      <c r="G25" s="89">
        <f aca="true" t="shared" si="2" ref="G25:H27">G26</f>
        <v>20.8</v>
      </c>
      <c r="H25" s="89">
        <f t="shared" si="2"/>
        <v>0</v>
      </c>
      <c r="I25" s="108">
        <f t="shared" si="1"/>
        <v>0</v>
      </c>
    </row>
    <row r="26" spans="1:9" ht="29.25" customHeight="1">
      <c r="A26" s="18" t="s">
        <v>63</v>
      </c>
      <c r="B26" s="55">
        <v>749</v>
      </c>
      <c r="C26" s="16" t="s">
        <v>8</v>
      </c>
      <c r="D26" s="16" t="s">
        <v>14</v>
      </c>
      <c r="E26" s="16" t="s">
        <v>64</v>
      </c>
      <c r="F26" s="16"/>
      <c r="G26" s="90">
        <f t="shared" si="2"/>
        <v>20.8</v>
      </c>
      <c r="H26" s="90">
        <f t="shared" si="2"/>
        <v>0</v>
      </c>
      <c r="I26" s="108">
        <f t="shared" si="1"/>
        <v>0</v>
      </c>
    </row>
    <row r="27" spans="1:9" ht="30">
      <c r="A27" s="18" t="s">
        <v>65</v>
      </c>
      <c r="B27" s="55">
        <v>749</v>
      </c>
      <c r="C27" s="16" t="s">
        <v>8</v>
      </c>
      <c r="D27" s="16" t="s">
        <v>14</v>
      </c>
      <c r="E27" s="16" t="s">
        <v>66</v>
      </c>
      <c r="F27" s="16"/>
      <c r="G27" s="90">
        <f t="shared" si="2"/>
        <v>20.8</v>
      </c>
      <c r="H27" s="90">
        <f t="shared" si="2"/>
        <v>0</v>
      </c>
      <c r="I27" s="108">
        <f t="shared" si="1"/>
        <v>0</v>
      </c>
    </row>
    <row r="28" spans="1:9" ht="15">
      <c r="A28" s="17" t="s">
        <v>61</v>
      </c>
      <c r="B28" s="55">
        <v>749</v>
      </c>
      <c r="C28" s="16" t="s">
        <v>8</v>
      </c>
      <c r="D28" s="16" t="s">
        <v>14</v>
      </c>
      <c r="E28" s="16" t="s">
        <v>66</v>
      </c>
      <c r="F28" s="16" t="s">
        <v>62</v>
      </c>
      <c r="G28" s="91">
        <v>20.8</v>
      </c>
      <c r="H28" s="91">
        <v>0</v>
      </c>
      <c r="I28" s="108">
        <f t="shared" si="1"/>
        <v>0</v>
      </c>
    </row>
    <row r="29" spans="1:9" ht="15">
      <c r="A29" s="54" t="s">
        <v>15</v>
      </c>
      <c r="B29" s="58">
        <v>749</v>
      </c>
      <c r="C29" s="59" t="s">
        <v>8</v>
      </c>
      <c r="D29" s="59" t="s">
        <v>16</v>
      </c>
      <c r="E29" s="59"/>
      <c r="F29" s="59"/>
      <c r="G29" s="89">
        <f>G30+G33+G36+G38+G41+G43</f>
        <v>1151.3</v>
      </c>
      <c r="H29" s="89">
        <f>H30+H33+H36+H38+H41+H43</f>
        <v>931.2</v>
      </c>
      <c r="I29" s="108">
        <f t="shared" si="1"/>
        <v>80.88248067402068</v>
      </c>
    </row>
    <row r="30" spans="1:9" ht="53.25" customHeight="1">
      <c r="A30" s="54" t="s">
        <v>109</v>
      </c>
      <c r="B30" s="58" t="s">
        <v>111</v>
      </c>
      <c r="C30" s="59" t="s">
        <v>8</v>
      </c>
      <c r="D30" s="59" t="s">
        <v>16</v>
      </c>
      <c r="E30" s="59" t="s">
        <v>112</v>
      </c>
      <c r="F30" s="59"/>
      <c r="G30" s="89">
        <f>G31+G32</f>
        <v>0</v>
      </c>
      <c r="H30" s="89">
        <f>H31+H32</f>
        <v>0</v>
      </c>
      <c r="I30" s="108" t="e">
        <f t="shared" si="1"/>
        <v>#DIV/0!</v>
      </c>
    </row>
    <row r="31" spans="1:9" ht="30">
      <c r="A31" s="17" t="s">
        <v>110</v>
      </c>
      <c r="B31" s="58" t="s">
        <v>111</v>
      </c>
      <c r="C31" s="16" t="s">
        <v>8</v>
      </c>
      <c r="D31" s="16" t="s">
        <v>16</v>
      </c>
      <c r="E31" s="16" t="s">
        <v>112</v>
      </c>
      <c r="F31" s="169" t="s">
        <v>48</v>
      </c>
      <c r="G31" s="91">
        <v>0</v>
      </c>
      <c r="H31" s="91">
        <v>0</v>
      </c>
      <c r="I31" s="108" t="e">
        <f t="shared" si="1"/>
        <v>#DIV/0!</v>
      </c>
    </row>
    <row r="32" spans="1:9" ht="30">
      <c r="A32" s="17" t="s">
        <v>110</v>
      </c>
      <c r="B32" s="58" t="s">
        <v>111</v>
      </c>
      <c r="C32" s="16" t="s">
        <v>8</v>
      </c>
      <c r="D32" s="16" t="s">
        <v>16</v>
      </c>
      <c r="E32" s="16" t="s">
        <v>113</v>
      </c>
      <c r="F32" s="169" t="s">
        <v>48</v>
      </c>
      <c r="G32" s="91">
        <v>0</v>
      </c>
      <c r="H32" s="91">
        <v>0</v>
      </c>
      <c r="I32" s="108" t="e">
        <f t="shared" si="1"/>
        <v>#DIV/0!</v>
      </c>
    </row>
    <row r="33" spans="1:9" ht="60">
      <c r="A33" s="62" t="s">
        <v>49</v>
      </c>
      <c r="B33" s="55">
        <v>749</v>
      </c>
      <c r="C33" s="16" t="s">
        <v>8</v>
      </c>
      <c r="D33" s="16" t="s">
        <v>16</v>
      </c>
      <c r="E33" s="16" t="s">
        <v>50</v>
      </c>
      <c r="F33" s="29"/>
      <c r="G33" s="92">
        <f>G34</f>
        <v>33</v>
      </c>
      <c r="H33" s="92">
        <f>H34</f>
        <v>0</v>
      </c>
      <c r="I33" s="108">
        <f t="shared" si="1"/>
        <v>0</v>
      </c>
    </row>
    <row r="34" spans="1:9" ht="15.75" customHeight="1">
      <c r="A34" s="62" t="s">
        <v>51</v>
      </c>
      <c r="B34" s="55">
        <v>749</v>
      </c>
      <c r="C34" s="16" t="s">
        <v>8</v>
      </c>
      <c r="D34" s="16" t="s">
        <v>16</v>
      </c>
      <c r="E34" s="16" t="s">
        <v>52</v>
      </c>
      <c r="F34" s="63"/>
      <c r="G34" s="93">
        <f>G35</f>
        <v>33</v>
      </c>
      <c r="H34" s="93">
        <f>H35</f>
        <v>0</v>
      </c>
      <c r="I34" s="108">
        <f t="shared" si="1"/>
        <v>0</v>
      </c>
    </row>
    <row r="35" spans="1:9" ht="30">
      <c r="A35" s="60" t="s">
        <v>47</v>
      </c>
      <c r="B35" s="55">
        <v>749</v>
      </c>
      <c r="C35" s="16" t="s">
        <v>8</v>
      </c>
      <c r="D35" s="16" t="s">
        <v>16</v>
      </c>
      <c r="E35" s="16" t="s">
        <v>119</v>
      </c>
      <c r="F35" s="16" t="s">
        <v>105</v>
      </c>
      <c r="G35" s="94">
        <v>33</v>
      </c>
      <c r="H35" s="94">
        <v>0</v>
      </c>
      <c r="I35" s="108">
        <f t="shared" si="1"/>
        <v>0</v>
      </c>
    </row>
    <row r="36" spans="1:9" ht="30">
      <c r="A36" s="60" t="s">
        <v>152</v>
      </c>
      <c r="B36" s="55">
        <v>749</v>
      </c>
      <c r="C36" s="16" t="s">
        <v>8</v>
      </c>
      <c r="D36" s="16" t="s">
        <v>16</v>
      </c>
      <c r="E36" s="16" t="s">
        <v>151</v>
      </c>
      <c r="F36" s="16" t="s">
        <v>150</v>
      </c>
      <c r="G36" s="177">
        <f>G37</f>
        <v>546</v>
      </c>
      <c r="H36" s="177">
        <f>H37</f>
        <v>546</v>
      </c>
      <c r="I36" s="108">
        <f>H36/G36*100</f>
        <v>100</v>
      </c>
    </row>
    <row r="37" spans="1:9" ht="30">
      <c r="A37" s="17" t="s">
        <v>153</v>
      </c>
      <c r="B37" s="55">
        <v>749</v>
      </c>
      <c r="C37" s="16" t="s">
        <v>8</v>
      </c>
      <c r="D37" s="16" t="s">
        <v>16</v>
      </c>
      <c r="E37" s="16" t="s">
        <v>151</v>
      </c>
      <c r="F37" s="16"/>
      <c r="G37" s="94">
        <v>546</v>
      </c>
      <c r="H37" s="91">
        <v>546</v>
      </c>
      <c r="I37" s="108">
        <f>H37/G37*100</f>
        <v>100</v>
      </c>
    </row>
    <row r="38" spans="1:9" ht="16.5" customHeight="1">
      <c r="A38" s="64" t="s">
        <v>74</v>
      </c>
      <c r="B38" s="55">
        <v>749</v>
      </c>
      <c r="C38" s="16" t="s">
        <v>8</v>
      </c>
      <c r="D38" s="16" t="s">
        <v>16</v>
      </c>
      <c r="E38" s="16" t="s">
        <v>75</v>
      </c>
      <c r="F38" s="16"/>
      <c r="G38" s="90">
        <f>G39</f>
        <v>519.8</v>
      </c>
      <c r="H38" s="90">
        <f>H39</f>
        <v>385.2</v>
      </c>
      <c r="I38" s="108">
        <f t="shared" si="1"/>
        <v>74.10542516352444</v>
      </c>
    </row>
    <row r="39" spans="1:9" ht="16.5" customHeight="1">
      <c r="A39" s="64" t="s">
        <v>82</v>
      </c>
      <c r="B39" s="55">
        <v>749</v>
      </c>
      <c r="C39" s="16" t="s">
        <v>8</v>
      </c>
      <c r="D39" s="16" t="s">
        <v>16</v>
      </c>
      <c r="E39" s="16" t="s">
        <v>83</v>
      </c>
      <c r="F39" s="16"/>
      <c r="G39" s="90">
        <f>G40</f>
        <v>519.8</v>
      </c>
      <c r="H39" s="90">
        <f>H40</f>
        <v>385.2</v>
      </c>
      <c r="I39" s="108">
        <f t="shared" si="1"/>
        <v>74.10542516352444</v>
      </c>
    </row>
    <row r="40" spans="1:9" ht="32.25" customHeight="1">
      <c r="A40" s="60" t="s">
        <v>47</v>
      </c>
      <c r="B40" s="55">
        <v>749</v>
      </c>
      <c r="C40" s="16" t="s">
        <v>8</v>
      </c>
      <c r="D40" s="16" t="s">
        <v>16</v>
      </c>
      <c r="E40" s="16" t="s">
        <v>83</v>
      </c>
      <c r="F40" s="16" t="s">
        <v>48</v>
      </c>
      <c r="G40" s="112">
        <v>519.8</v>
      </c>
      <c r="H40" s="112">
        <v>385.2</v>
      </c>
      <c r="I40" s="108">
        <f t="shared" si="1"/>
        <v>74.10542516352444</v>
      </c>
    </row>
    <row r="41" spans="1:9" ht="32.25" customHeight="1">
      <c r="A41" s="60" t="s">
        <v>155</v>
      </c>
      <c r="B41" s="55">
        <v>749</v>
      </c>
      <c r="C41" s="16" t="s">
        <v>8</v>
      </c>
      <c r="D41" s="16" t="s">
        <v>16</v>
      </c>
      <c r="E41" s="16" t="s">
        <v>154</v>
      </c>
      <c r="F41" s="16"/>
      <c r="G41" s="183">
        <f>G42</f>
        <v>47.5</v>
      </c>
      <c r="H41" s="183">
        <f>H42</f>
        <v>0</v>
      </c>
      <c r="I41" s="108">
        <f t="shared" si="1"/>
        <v>0</v>
      </c>
    </row>
    <row r="42" spans="1:9" ht="32.25" customHeight="1">
      <c r="A42" s="60" t="s">
        <v>47</v>
      </c>
      <c r="B42" s="55">
        <v>749</v>
      </c>
      <c r="C42" s="16" t="s">
        <v>8</v>
      </c>
      <c r="D42" s="16" t="s">
        <v>16</v>
      </c>
      <c r="E42" s="16" t="s">
        <v>154</v>
      </c>
      <c r="F42" s="16" t="s">
        <v>48</v>
      </c>
      <c r="G42" s="112">
        <v>47.5</v>
      </c>
      <c r="H42" s="112">
        <v>0</v>
      </c>
      <c r="I42" s="108">
        <f t="shared" si="1"/>
        <v>0</v>
      </c>
    </row>
    <row r="43" spans="1:9" ht="15.75" customHeight="1">
      <c r="A43" s="25" t="s">
        <v>91</v>
      </c>
      <c r="B43" s="55">
        <v>749</v>
      </c>
      <c r="C43" s="16" t="s">
        <v>8</v>
      </c>
      <c r="D43" s="16" t="s">
        <v>16</v>
      </c>
      <c r="E43" s="29" t="s">
        <v>92</v>
      </c>
      <c r="F43" s="16"/>
      <c r="G43" s="90">
        <f>G44</f>
        <v>5</v>
      </c>
      <c r="H43" s="90">
        <f>H44</f>
        <v>0</v>
      </c>
      <c r="I43" s="108">
        <f t="shared" si="1"/>
        <v>0</v>
      </c>
    </row>
    <row r="44" spans="1:9" ht="44.25" customHeight="1">
      <c r="A44" s="65" t="s">
        <v>100</v>
      </c>
      <c r="B44" s="55">
        <v>749</v>
      </c>
      <c r="C44" s="16" t="s">
        <v>8</v>
      </c>
      <c r="D44" s="16" t="s">
        <v>16</v>
      </c>
      <c r="E44" s="29" t="s">
        <v>93</v>
      </c>
      <c r="F44" s="16"/>
      <c r="G44" s="90">
        <f>G45</f>
        <v>5</v>
      </c>
      <c r="H44" s="90">
        <f>H45</f>
        <v>0</v>
      </c>
      <c r="I44" s="108">
        <f t="shared" si="1"/>
        <v>0</v>
      </c>
    </row>
    <row r="45" spans="1:9" ht="15.75" customHeight="1">
      <c r="A45" s="60" t="s">
        <v>47</v>
      </c>
      <c r="B45" s="55">
        <v>749</v>
      </c>
      <c r="C45" s="16" t="s">
        <v>8</v>
      </c>
      <c r="D45" s="16" t="s">
        <v>16</v>
      </c>
      <c r="E45" s="29" t="s">
        <v>93</v>
      </c>
      <c r="F45" s="16" t="s">
        <v>48</v>
      </c>
      <c r="G45" s="91">
        <v>5</v>
      </c>
      <c r="H45" s="91">
        <v>0</v>
      </c>
      <c r="I45" s="108">
        <f t="shared" si="1"/>
        <v>0</v>
      </c>
    </row>
    <row r="46" spans="1:9" ht="18.75" customHeight="1">
      <c r="A46" s="13" t="s">
        <v>17</v>
      </c>
      <c r="B46" s="56">
        <v>749</v>
      </c>
      <c r="C46" s="19" t="s">
        <v>10</v>
      </c>
      <c r="D46" s="20"/>
      <c r="E46" s="20"/>
      <c r="F46" s="20"/>
      <c r="G46" s="95">
        <f aca="true" t="shared" si="3" ref="G46:H48">G47</f>
        <v>241.60000000000002</v>
      </c>
      <c r="H46" s="95">
        <f t="shared" si="3"/>
        <v>58.2</v>
      </c>
      <c r="I46" s="110">
        <f t="shared" si="1"/>
        <v>24.08940397350993</v>
      </c>
    </row>
    <row r="47" spans="1:9" ht="15.75" customHeight="1">
      <c r="A47" s="66" t="s">
        <v>18</v>
      </c>
      <c r="B47" s="58">
        <v>749</v>
      </c>
      <c r="C47" s="67" t="s">
        <v>10</v>
      </c>
      <c r="D47" s="68" t="s">
        <v>19</v>
      </c>
      <c r="E47" s="68"/>
      <c r="F47" s="69"/>
      <c r="G47" s="96">
        <f t="shared" si="3"/>
        <v>241.60000000000002</v>
      </c>
      <c r="H47" s="96">
        <f t="shared" si="3"/>
        <v>58.2</v>
      </c>
      <c r="I47" s="108">
        <f t="shared" si="1"/>
        <v>24.08940397350993</v>
      </c>
    </row>
    <row r="48" spans="1:9" ht="29.25" customHeight="1">
      <c r="A48" s="70" t="s">
        <v>41</v>
      </c>
      <c r="B48" s="55">
        <v>749</v>
      </c>
      <c r="C48" s="26" t="s">
        <v>10</v>
      </c>
      <c r="D48" s="16" t="s">
        <v>19</v>
      </c>
      <c r="E48" s="16" t="s">
        <v>42</v>
      </c>
      <c r="F48" s="71"/>
      <c r="G48" s="93">
        <f t="shared" si="3"/>
        <v>241.60000000000002</v>
      </c>
      <c r="H48" s="93">
        <f t="shared" si="3"/>
        <v>58.2</v>
      </c>
      <c r="I48" s="108">
        <f t="shared" si="1"/>
        <v>24.08940397350993</v>
      </c>
    </row>
    <row r="49" spans="1:9" ht="29.25" customHeight="1">
      <c r="A49" s="72" t="s">
        <v>43</v>
      </c>
      <c r="B49" s="55">
        <v>749</v>
      </c>
      <c r="C49" s="26" t="s">
        <v>10</v>
      </c>
      <c r="D49" s="16" t="s">
        <v>19</v>
      </c>
      <c r="E49" s="16" t="s">
        <v>44</v>
      </c>
      <c r="F49" s="29"/>
      <c r="G49" s="92">
        <f>G50+G51</f>
        <v>241.60000000000002</v>
      </c>
      <c r="H49" s="92">
        <f>H50+H51</f>
        <v>58.2</v>
      </c>
      <c r="I49" s="108">
        <f t="shared" si="1"/>
        <v>24.08940397350993</v>
      </c>
    </row>
    <row r="50" spans="1:9" ht="28.5" customHeight="1">
      <c r="A50" s="17" t="s">
        <v>45</v>
      </c>
      <c r="B50" s="55">
        <v>749</v>
      </c>
      <c r="C50" s="26" t="s">
        <v>10</v>
      </c>
      <c r="D50" s="16" t="s">
        <v>19</v>
      </c>
      <c r="E50" s="16" t="s">
        <v>44</v>
      </c>
      <c r="F50" s="29" t="s">
        <v>46</v>
      </c>
      <c r="G50" s="112">
        <v>232.8</v>
      </c>
      <c r="H50" s="112">
        <v>58.2</v>
      </c>
      <c r="I50" s="108">
        <f t="shared" si="1"/>
        <v>25</v>
      </c>
    </row>
    <row r="51" spans="1:9" ht="15.75" customHeight="1">
      <c r="A51" s="60" t="s">
        <v>47</v>
      </c>
      <c r="B51" s="55">
        <v>749</v>
      </c>
      <c r="C51" s="26" t="s">
        <v>10</v>
      </c>
      <c r="D51" s="16" t="s">
        <v>19</v>
      </c>
      <c r="E51" s="16" t="s">
        <v>44</v>
      </c>
      <c r="F51" s="29" t="s">
        <v>48</v>
      </c>
      <c r="G51" s="112">
        <v>8.8</v>
      </c>
      <c r="H51" s="112">
        <v>0</v>
      </c>
      <c r="I51" s="108">
        <f t="shared" si="1"/>
        <v>0</v>
      </c>
    </row>
    <row r="52" spans="1:9" ht="30" customHeight="1">
      <c r="A52" s="23" t="s">
        <v>20</v>
      </c>
      <c r="B52" s="56">
        <v>749</v>
      </c>
      <c r="C52" s="24" t="s">
        <v>19</v>
      </c>
      <c r="D52" s="14"/>
      <c r="E52" s="14"/>
      <c r="F52" s="14"/>
      <c r="G52" s="88">
        <f>G53+G57</f>
        <v>10</v>
      </c>
      <c r="H52" s="88">
        <f>H53+H57</f>
        <v>0</v>
      </c>
      <c r="I52" s="110">
        <f t="shared" si="1"/>
        <v>0</v>
      </c>
    </row>
    <row r="53" spans="1:9" ht="29.25" customHeight="1">
      <c r="A53" s="57" t="s">
        <v>21</v>
      </c>
      <c r="B53" s="58">
        <v>749</v>
      </c>
      <c r="C53" s="59" t="s">
        <v>19</v>
      </c>
      <c r="D53" s="59" t="s">
        <v>22</v>
      </c>
      <c r="E53" s="59"/>
      <c r="F53" s="59"/>
      <c r="G53" s="89">
        <f aca="true" t="shared" si="4" ref="G53:H55">G54</f>
        <v>5</v>
      </c>
      <c r="H53" s="89">
        <f t="shared" si="4"/>
        <v>0</v>
      </c>
      <c r="I53" s="108">
        <f t="shared" si="1"/>
        <v>0</v>
      </c>
    </row>
    <row r="54" spans="1:9" ht="15" customHeight="1">
      <c r="A54" s="15" t="s">
        <v>70</v>
      </c>
      <c r="B54" s="55">
        <v>749</v>
      </c>
      <c r="C54" s="16" t="s">
        <v>19</v>
      </c>
      <c r="D54" s="16" t="s">
        <v>22</v>
      </c>
      <c r="E54" s="29" t="s">
        <v>71</v>
      </c>
      <c r="F54" s="16"/>
      <c r="G54" s="90">
        <f t="shared" si="4"/>
        <v>5</v>
      </c>
      <c r="H54" s="90">
        <f t="shared" si="4"/>
        <v>0</v>
      </c>
      <c r="I54" s="108">
        <f t="shared" si="1"/>
        <v>0</v>
      </c>
    </row>
    <row r="55" spans="1:9" ht="28.5" customHeight="1">
      <c r="A55" s="15" t="s">
        <v>72</v>
      </c>
      <c r="B55" s="55">
        <v>749</v>
      </c>
      <c r="C55" s="16" t="s">
        <v>19</v>
      </c>
      <c r="D55" s="16" t="s">
        <v>22</v>
      </c>
      <c r="E55" s="29" t="s">
        <v>73</v>
      </c>
      <c r="F55" s="16"/>
      <c r="G55" s="90">
        <f t="shared" si="4"/>
        <v>5</v>
      </c>
      <c r="H55" s="90">
        <f t="shared" si="4"/>
        <v>0</v>
      </c>
      <c r="I55" s="108">
        <f t="shared" si="1"/>
        <v>0</v>
      </c>
    </row>
    <row r="56" spans="1:9" ht="16.5" customHeight="1">
      <c r="A56" s="60" t="s">
        <v>47</v>
      </c>
      <c r="B56" s="55">
        <v>749</v>
      </c>
      <c r="C56" s="16" t="s">
        <v>19</v>
      </c>
      <c r="D56" s="16" t="s">
        <v>22</v>
      </c>
      <c r="E56" s="29" t="s">
        <v>73</v>
      </c>
      <c r="F56" s="16" t="s">
        <v>48</v>
      </c>
      <c r="G56" s="91">
        <v>5</v>
      </c>
      <c r="H56" s="91">
        <v>0</v>
      </c>
      <c r="I56" s="108">
        <f t="shared" si="1"/>
        <v>0</v>
      </c>
    </row>
    <row r="57" spans="1:9" ht="30.75" customHeight="1">
      <c r="A57" s="73" t="s">
        <v>23</v>
      </c>
      <c r="B57" s="58">
        <v>749</v>
      </c>
      <c r="C57" s="74" t="s">
        <v>19</v>
      </c>
      <c r="D57" s="59" t="s">
        <v>24</v>
      </c>
      <c r="E57" s="59"/>
      <c r="F57" s="59"/>
      <c r="G57" s="89">
        <f>G58</f>
        <v>5</v>
      </c>
      <c r="H57" s="89">
        <f>H58</f>
        <v>0</v>
      </c>
      <c r="I57" s="108">
        <f t="shared" si="1"/>
        <v>0</v>
      </c>
    </row>
    <row r="58" spans="1:9" ht="46.5" customHeight="1">
      <c r="A58" s="65" t="s">
        <v>101</v>
      </c>
      <c r="B58" s="55">
        <v>749</v>
      </c>
      <c r="C58" s="26" t="s">
        <v>19</v>
      </c>
      <c r="D58" s="16" t="s">
        <v>24</v>
      </c>
      <c r="E58" s="29" t="s">
        <v>95</v>
      </c>
      <c r="F58" s="16"/>
      <c r="G58" s="90">
        <f>G59</f>
        <v>5</v>
      </c>
      <c r="H58" s="90">
        <f>H59</f>
        <v>0</v>
      </c>
      <c r="I58" s="108">
        <f t="shared" si="1"/>
        <v>0</v>
      </c>
    </row>
    <row r="59" spans="1:9" ht="15" customHeight="1">
      <c r="A59" s="60" t="s">
        <v>47</v>
      </c>
      <c r="B59" s="55">
        <v>749</v>
      </c>
      <c r="C59" s="26" t="s">
        <v>19</v>
      </c>
      <c r="D59" s="16" t="s">
        <v>24</v>
      </c>
      <c r="E59" s="29" t="s">
        <v>95</v>
      </c>
      <c r="F59" s="16" t="s">
        <v>48</v>
      </c>
      <c r="G59" s="91">
        <v>5</v>
      </c>
      <c r="H59" s="91">
        <v>0</v>
      </c>
      <c r="I59" s="108">
        <f t="shared" si="1"/>
        <v>0</v>
      </c>
    </row>
    <row r="60" spans="1:9" ht="32.25" customHeight="1">
      <c r="A60" s="13" t="s">
        <v>25</v>
      </c>
      <c r="B60" s="56">
        <v>749</v>
      </c>
      <c r="C60" s="19" t="s">
        <v>12</v>
      </c>
      <c r="D60" s="20"/>
      <c r="E60" s="20"/>
      <c r="F60" s="20"/>
      <c r="G60" s="95">
        <f>G61+G68</f>
        <v>3679.3999999999996</v>
      </c>
      <c r="H60" s="95">
        <f>H61+H68</f>
        <v>528.1</v>
      </c>
      <c r="I60" s="110">
        <f t="shared" si="1"/>
        <v>14.35288362232973</v>
      </c>
    </row>
    <row r="61" spans="1:9" ht="15.75" customHeight="1">
      <c r="A61" s="54" t="s">
        <v>26</v>
      </c>
      <c r="B61" s="58">
        <v>749</v>
      </c>
      <c r="C61" s="67" t="s">
        <v>12</v>
      </c>
      <c r="D61" s="68" t="s">
        <v>22</v>
      </c>
      <c r="E61" s="68"/>
      <c r="F61" s="69"/>
      <c r="G61" s="96">
        <f>G62+G64+G65</f>
        <v>3674.3999999999996</v>
      </c>
      <c r="H61" s="96">
        <f>H62+H64+H65</f>
        <v>528.1</v>
      </c>
      <c r="I61" s="108">
        <f t="shared" si="1"/>
        <v>14.372414543871109</v>
      </c>
    </row>
    <row r="62" spans="1:9" ht="15.75" customHeight="1">
      <c r="A62" s="201" t="s">
        <v>74</v>
      </c>
      <c r="B62" s="58"/>
      <c r="C62" s="67" t="s">
        <v>12</v>
      </c>
      <c r="D62" s="68" t="s">
        <v>28</v>
      </c>
      <c r="E62" s="68" t="s">
        <v>157</v>
      </c>
      <c r="F62" s="69" t="s">
        <v>48</v>
      </c>
      <c r="G62" s="96">
        <f>G63</f>
        <v>13.7</v>
      </c>
      <c r="H62" s="96">
        <f>H63</f>
        <v>0</v>
      </c>
      <c r="I62" s="108"/>
    </row>
    <row r="63" spans="1:9" ht="30" customHeight="1">
      <c r="A63" s="201" t="s">
        <v>156</v>
      </c>
      <c r="B63" s="58"/>
      <c r="C63" s="67" t="s">
        <v>12</v>
      </c>
      <c r="D63" s="68" t="s">
        <v>28</v>
      </c>
      <c r="E63" s="68" t="s">
        <v>157</v>
      </c>
      <c r="F63" s="69"/>
      <c r="G63" s="202">
        <v>13.7</v>
      </c>
      <c r="H63" s="202">
        <v>0</v>
      </c>
      <c r="I63" s="108">
        <f t="shared" si="1"/>
        <v>0</v>
      </c>
    </row>
    <row r="64" spans="1:9" ht="15.75" customHeight="1">
      <c r="A64" s="28" t="s">
        <v>74</v>
      </c>
      <c r="B64" s="58" t="s">
        <v>111</v>
      </c>
      <c r="C64" s="67" t="s">
        <v>12</v>
      </c>
      <c r="D64" s="68" t="s">
        <v>22</v>
      </c>
      <c r="E64" s="22" t="s">
        <v>131</v>
      </c>
      <c r="F64" s="63" t="s">
        <v>48</v>
      </c>
      <c r="G64" s="94">
        <v>0</v>
      </c>
      <c r="H64" s="94">
        <v>0</v>
      </c>
      <c r="I64" s="108" t="e">
        <f t="shared" si="1"/>
        <v>#DIV/0!</v>
      </c>
    </row>
    <row r="65" spans="1:9" s="75" customFormat="1" ht="15">
      <c r="A65" s="28" t="s">
        <v>74</v>
      </c>
      <c r="B65" s="55">
        <v>749</v>
      </c>
      <c r="C65" s="21" t="s">
        <v>12</v>
      </c>
      <c r="D65" s="22" t="s">
        <v>22</v>
      </c>
      <c r="E65" s="16" t="s">
        <v>75</v>
      </c>
      <c r="F65" s="71"/>
      <c r="G65" s="93">
        <f>G66</f>
        <v>3660.7</v>
      </c>
      <c r="H65" s="93">
        <f>H66</f>
        <v>528.1</v>
      </c>
      <c r="I65" s="108">
        <f t="shared" si="1"/>
        <v>14.426202638839566</v>
      </c>
    </row>
    <row r="66" spans="1:9" s="75" customFormat="1" ht="30">
      <c r="A66" s="17" t="s">
        <v>80</v>
      </c>
      <c r="B66" s="55">
        <v>749</v>
      </c>
      <c r="C66" s="26" t="s">
        <v>12</v>
      </c>
      <c r="D66" s="16" t="s">
        <v>22</v>
      </c>
      <c r="E66" s="16" t="s">
        <v>81</v>
      </c>
      <c r="F66" s="29"/>
      <c r="G66" s="92">
        <f>G67</f>
        <v>3660.7</v>
      </c>
      <c r="H66" s="92">
        <f>H67</f>
        <v>528.1</v>
      </c>
      <c r="I66" s="108">
        <f t="shared" si="1"/>
        <v>14.426202638839566</v>
      </c>
    </row>
    <row r="67" spans="1:9" s="75" customFormat="1" ht="16.5" customHeight="1">
      <c r="A67" s="60" t="s">
        <v>47</v>
      </c>
      <c r="B67" s="55">
        <v>749</v>
      </c>
      <c r="C67" s="26" t="s">
        <v>12</v>
      </c>
      <c r="D67" s="16" t="s">
        <v>22</v>
      </c>
      <c r="E67" s="16" t="s">
        <v>81</v>
      </c>
      <c r="F67" s="29" t="s">
        <v>48</v>
      </c>
      <c r="G67" s="97">
        <v>3660.7</v>
      </c>
      <c r="H67" s="97">
        <v>528.1</v>
      </c>
      <c r="I67" s="108">
        <f t="shared" si="1"/>
        <v>14.426202638839566</v>
      </c>
    </row>
    <row r="68" spans="1:9" s="75" customFormat="1" ht="16.5" customHeight="1">
      <c r="A68" s="206" t="s">
        <v>158</v>
      </c>
      <c r="B68" s="207" t="s">
        <v>111</v>
      </c>
      <c r="C68" s="186" t="s">
        <v>12</v>
      </c>
      <c r="D68" s="186" t="s">
        <v>159</v>
      </c>
      <c r="E68" s="208"/>
      <c r="F68" s="208"/>
      <c r="G68" s="220">
        <f>G69</f>
        <v>5</v>
      </c>
      <c r="H68" s="220">
        <f>H69</f>
        <v>0</v>
      </c>
      <c r="I68" s="110">
        <f t="shared" si="1"/>
        <v>0</v>
      </c>
    </row>
    <row r="69" spans="1:9" s="75" customFormat="1" ht="16.5" customHeight="1">
      <c r="A69" s="17" t="s">
        <v>160</v>
      </c>
      <c r="B69" s="26" t="s">
        <v>111</v>
      </c>
      <c r="C69" s="16" t="s">
        <v>12</v>
      </c>
      <c r="D69" s="16" t="s">
        <v>159</v>
      </c>
      <c r="E69" s="16" t="s">
        <v>161</v>
      </c>
      <c r="F69" s="29" t="s">
        <v>105</v>
      </c>
      <c r="G69" s="97">
        <f>G70</f>
        <v>5</v>
      </c>
      <c r="H69" s="97">
        <f>H70</f>
        <v>0</v>
      </c>
      <c r="I69" s="108">
        <f t="shared" si="1"/>
        <v>0</v>
      </c>
    </row>
    <row r="70" spans="1:9" s="75" customFormat="1" ht="16.5" customHeight="1">
      <c r="A70" s="209" t="s">
        <v>86</v>
      </c>
      <c r="B70" s="26" t="s">
        <v>111</v>
      </c>
      <c r="C70" s="16" t="s">
        <v>12</v>
      </c>
      <c r="D70" s="16" t="s">
        <v>159</v>
      </c>
      <c r="E70" s="16" t="s">
        <v>161</v>
      </c>
      <c r="F70" s="29" t="s">
        <v>162</v>
      </c>
      <c r="G70" s="97">
        <v>5</v>
      </c>
      <c r="H70" s="97">
        <v>0</v>
      </c>
      <c r="I70" s="108">
        <f t="shared" si="1"/>
        <v>0</v>
      </c>
    </row>
    <row r="71" spans="1:9" s="75" customFormat="1" ht="15.75">
      <c r="A71" s="27" t="s">
        <v>27</v>
      </c>
      <c r="B71" s="56">
        <v>749</v>
      </c>
      <c r="C71" s="14" t="s">
        <v>28</v>
      </c>
      <c r="D71" s="14"/>
      <c r="E71" s="14"/>
      <c r="F71" s="14"/>
      <c r="G71" s="88">
        <f>G72+G76</f>
        <v>42</v>
      </c>
      <c r="H71" s="88">
        <f>H72+H76</f>
        <v>0</v>
      </c>
      <c r="I71" s="110">
        <f t="shared" si="1"/>
        <v>0</v>
      </c>
    </row>
    <row r="72" spans="1:9" s="75" customFormat="1" ht="14.25" customHeight="1">
      <c r="A72" s="113" t="s">
        <v>29</v>
      </c>
      <c r="B72" s="114">
        <v>749</v>
      </c>
      <c r="C72" s="115" t="s">
        <v>28</v>
      </c>
      <c r="D72" s="115" t="s">
        <v>10</v>
      </c>
      <c r="E72" s="115"/>
      <c r="F72" s="115"/>
      <c r="G72" s="116">
        <f aca="true" t="shared" si="5" ref="G72:H74">G73</f>
        <v>0</v>
      </c>
      <c r="H72" s="116">
        <f t="shared" si="5"/>
        <v>0</v>
      </c>
      <c r="I72" s="108" t="e">
        <f t="shared" si="1"/>
        <v>#DIV/0!</v>
      </c>
    </row>
    <row r="73" spans="1:9" s="76" customFormat="1" ht="21.75" customHeight="1">
      <c r="A73" s="117" t="s">
        <v>74</v>
      </c>
      <c r="B73" s="118">
        <v>749</v>
      </c>
      <c r="C73" s="119" t="s">
        <v>28</v>
      </c>
      <c r="D73" s="119" t="s">
        <v>10</v>
      </c>
      <c r="E73" s="119" t="s">
        <v>75</v>
      </c>
      <c r="F73" s="119"/>
      <c r="G73" s="120">
        <f t="shared" si="5"/>
        <v>0</v>
      </c>
      <c r="H73" s="120">
        <f t="shared" si="5"/>
        <v>0</v>
      </c>
      <c r="I73" s="108" t="e">
        <f t="shared" si="1"/>
        <v>#DIV/0!</v>
      </c>
    </row>
    <row r="74" spans="1:9" s="77" customFormat="1" ht="21" customHeight="1">
      <c r="A74" s="117" t="s">
        <v>102</v>
      </c>
      <c r="B74" s="118">
        <v>749</v>
      </c>
      <c r="C74" s="119" t="s">
        <v>28</v>
      </c>
      <c r="D74" s="119" t="s">
        <v>10</v>
      </c>
      <c r="E74" s="119" t="s">
        <v>103</v>
      </c>
      <c r="F74" s="119"/>
      <c r="G74" s="120">
        <f t="shared" si="5"/>
        <v>0</v>
      </c>
      <c r="H74" s="120">
        <f t="shared" si="5"/>
        <v>0</v>
      </c>
      <c r="I74" s="108" t="e">
        <f t="shared" si="1"/>
        <v>#DIV/0!</v>
      </c>
    </row>
    <row r="75" spans="1:9" s="77" customFormat="1" ht="35.25" customHeight="1">
      <c r="A75" s="121" t="s">
        <v>47</v>
      </c>
      <c r="B75" s="118">
        <v>749</v>
      </c>
      <c r="C75" s="119" t="s">
        <v>28</v>
      </c>
      <c r="D75" s="119" t="s">
        <v>10</v>
      </c>
      <c r="E75" s="119" t="s">
        <v>103</v>
      </c>
      <c r="F75" s="119" t="s">
        <v>48</v>
      </c>
      <c r="G75" s="112"/>
      <c r="H75" s="112"/>
      <c r="I75" s="108" t="e">
        <f t="shared" si="1"/>
        <v>#DIV/0!</v>
      </c>
    </row>
    <row r="76" spans="1:9" s="79" customFormat="1" ht="15">
      <c r="A76" s="78" t="s">
        <v>30</v>
      </c>
      <c r="B76" s="58">
        <v>749</v>
      </c>
      <c r="C76" s="59" t="s">
        <v>28</v>
      </c>
      <c r="D76" s="59" t="s">
        <v>19</v>
      </c>
      <c r="E76" s="59"/>
      <c r="F76" s="59"/>
      <c r="G76" s="89">
        <f>G77</f>
        <v>42</v>
      </c>
      <c r="H76" s="89">
        <f>H77</f>
        <v>0</v>
      </c>
      <c r="I76" s="108">
        <f t="shared" si="1"/>
        <v>0</v>
      </c>
    </row>
    <row r="77" spans="1:9" s="79" customFormat="1" ht="15">
      <c r="A77" s="80" t="s">
        <v>74</v>
      </c>
      <c r="B77" s="55">
        <v>749</v>
      </c>
      <c r="C77" s="16" t="s">
        <v>28</v>
      </c>
      <c r="D77" s="16" t="s">
        <v>19</v>
      </c>
      <c r="E77" s="16" t="s">
        <v>75</v>
      </c>
      <c r="F77" s="16"/>
      <c r="G77" s="90">
        <f>G78+G80+G82</f>
        <v>42</v>
      </c>
      <c r="H77" s="90">
        <f>H78+H80+H82</f>
        <v>0</v>
      </c>
      <c r="I77" s="108">
        <f t="shared" si="1"/>
        <v>0</v>
      </c>
    </row>
    <row r="78" spans="1:9" s="79" customFormat="1" ht="30">
      <c r="A78" s="80" t="s">
        <v>114</v>
      </c>
      <c r="B78" s="55" t="s">
        <v>111</v>
      </c>
      <c r="C78" s="16" t="s">
        <v>28</v>
      </c>
      <c r="D78" s="16" t="s">
        <v>19</v>
      </c>
      <c r="E78" s="16" t="s">
        <v>115</v>
      </c>
      <c r="F78" s="16" t="s">
        <v>105</v>
      </c>
      <c r="G78" s="90">
        <f>G79</f>
        <v>0</v>
      </c>
      <c r="H78" s="90">
        <f>H79</f>
        <v>0</v>
      </c>
      <c r="I78" s="108" t="e">
        <f t="shared" si="1"/>
        <v>#DIV/0!</v>
      </c>
    </row>
    <row r="79" spans="1:9" s="79" customFormat="1" ht="15">
      <c r="A79" s="60" t="s">
        <v>116</v>
      </c>
      <c r="B79" s="55" t="s">
        <v>111</v>
      </c>
      <c r="C79" s="16" t="s">
        <v>28</v>
      </c>
      <c r="D79" s="16" t="s">
        <v>19</v>
      </c>
      <c r="E79" s="16" t="s">
        <v>115</v>
      </c>
      <c r="F79" s="16" t="s">
        <v>48</v>
      </c>
      <c r="G79" s="91">
        <v>0</v>
      </c>
      <c r="H79" s="91">
        <v>0</v>
      </c>
      <c r="I79" s="108" t="e">
        <f t="shared" si="1"/>
        <v>#DIV/0!</v>
      </c>
    </row>
    <row r="80" spans="1:9" s="79" customFormat="1" ht="60">
      <c r="A80" s="80" t="s">
        <v>128</v>
      </c>
      <c r="B80" s="55">
        <v>749</v>
      </c>
      <c r="C80" s="16" t="s">
        <v>28</v>
      </c>
      <c r="D80" s="16" t="s">
        <v>19</v>
      </c>
      <c r="E80" s="16" t="s">
        <v>127</v>
      </c>
      <c r="F80" s="16"/>
      <c r="G80" s="90">
        <f>G81</f>
        <v>0</v>
      </c>
      <c r="H80" s="90">
        <f>H81</f>
        <v>0</v>
      </c>
      <c r="I80" s="108" t="e">
        <f t="shared" si="1"/>
        <v>#DIV/0!</v>
      </c>
    </row>
    <row r="81" spans="1:9" s="79" customFormat="1" ht="30">
      <c r="A81" s="60" t="s">
        <v>47</v>
      </c>
      <c r="B81" s="55">
        <v>749</v>
      </c>
      <c r="C81" s="16" t="s">
        <v>28</v>
      </c>
      <c r="D81" s="16" t="s">
        <v>19</v>
      </c>
      <c r="E81" s="16" t="s">
        <v>127</v>
      </c>
      <c r="F81" s="16" t="s">
        <v>48</v>
      </c>
      <c r="G81" s="91">
        <v>0</v>
      </c>
      <c r="H81" s="91">
        <v>0</v>
      </c>
      <c r="I81" s="108" t="e">
        <f t="shared" si="1"/>
        <v>#DIV/0!</v>
      </c>
    </row>
    <row r="82" spans="1:9" s="79" customFormat="1" ht="15">
      <c r="A82" s="80" t="s">
        <v>78</v>
      </c>
      <c r="B82" s="55">
        <v>749</v>
      </c>
      <c r="C82" s="16" t="s">
        <v>28</v>
      </c>
      <c r="D82" s="16" t="s">
        <v>19</v>
      </c>
      <c r="E82" s="16" t="s">
        <v>79</v>
      </c>
      <c r="F82" s="16"/>
      <c r="G82" s="90">
        <f>G83</f>
        <v>42</v>
      </c>
      <c r="H82" s="90">
        <f>H83</f>
        <v>0</v>
      </c>
      <c r="I82" s="108">
        <f t="shared" si="1"/>
        <v>0</v>
      </c>
    </row>
    <row r="83" spans="1:9" s="79" customFormat="1" ht="30">
      <c r="A83" s="60" t="s">
        <v>47</v>
      </c>
      <c r="B83" s="55">
        <v>749</v>
      </c>
      <c r="C83" s="16" t="s">
        <v>28</v>
      </c>
      <c r="D83" s="16" t="s">
        <v>19</v>
      </c>
      <c r="E83" s="16" t="s">
        <v>79</v>
      </c>
      <c r="F83" s="16" t="s">
        <v>48</v>
      </c>
      <c r="G83" s="91">
        <v>42</v>
      </c>
      <c r="H83" s="91">
        <v>0</v>
      </c>
      <c r="I83" s="108">
        <f t="shared" si="1"/>
        <v>0</v>
      </c>
    </row>
    <row r="84" spans="1:9" s="79" customFormat="1" ht="27.75" customHeight="1">
      <c r="A84" s="31" t="s">
        <v>31</v>
      </c>
      <c r="B84" s="81">
        <v>749</v>
      </c>
      <c r="C84" s="32" t="s">
        <v>32</v>
      </c>
      <c r="D84" s="32"/>
      <c r="E84" s="32"/>
      <c r="F84" s="32"/>
      <c r="G84" s="98">
        <f aca="true" t="shared" si="6" ref="G84:H86">G85</f>
        <v>70</v>
      </c>
      <c r="H84" s="98">
        <f t="shared" si="6"/>
        <v>20.4</v>
      </c>
      <c r="I84" s="110">
        <f t="shared" si="1"/>
        <v>29.142857142857142</v>
      </c>
    </row>
    <row r="85" spans="1:9" s="79" customFormat="1" ht="25.5" customHeight="1">
      <c r="A85" s="82" t="s">
        <v>104</v>
      </c>
      <c r="B85" s="58">
        <v>749</v>
      </c>
      <c r="C85" s="59" t="s">
        <v>32</v>
      </c>
      <c r="D85" s="59" t="s">
        <v>8</v>
      </c>
      <c r="E85" s="59"/>
      <c r="F85" s="59"/>
      <c r="G85" s="89">
        <f t="shared" si="6"/>
        <v>70</v>
      </c>
      <c r="H85" s="89">
        <f t="shared" si="6"/>
        <v>20.4</v>
      </c>
      <c r="I85" s="108">
        <f t="shared" si="1"/>
        <v>29.142857142857142</v>
      </c>
    </row>
    <row r="86" spans="1:9" s="79" customFormat="1" ht="15.75" customHeight="1">
      <c r="A86" s="30" t="s">
        <v>84</v>
      </c>
      <c r="B86" s="55">
        <v>749</v>
      </c>
      <c r="C86" s="16" t="s">
        <v>32</v>
      </c>
      <c r="D86" s="16" t="s">
        <v>8</v>
      </c>
      <c r="E86" s="16" t="s">
        <v>85</v>
      </c>
      <c r="F86" s="16"/>
      <c r="G86" s="90">
        <f t="shared" si="6"/>
        <v>70</v>
      </c>
      <c r="H86" s="90">
        <f t="shared" si="6"/>
        <v>20.4</v>
      </c>
      <c r="I86" s="108">
        <f t="shared" si="1"/>
        <v>29.142857142857142</v>
      </c>
    </row>
    <row r="87" spans="1:9" s="79" customFormat="1" ht="35.25" customHeight="1">
      <c r="A87" s="17" t="s">
        <v>86</v>
      </c>
      <c r="B87" s="55">
        <v>749</v>
      </c>
      <c r="C87" s="16" t="s">
        <v>32</v>
      </c>
      <c r="D87" s="16" t="s">
        <v>8</v>
      </c>
      <c r="E87" s="16" t="s">
        <v>85</v>
      </c>
      <c r="F87" s="16" t="s">
        <v>48</v>
      </c>
      <c r="G87" s="91">
        <v>70</v>
      </c>
      <c r="H87" s="91">
        <v>20.4</v>
      </c>
      <c r="I87" s="108">
        <f t="shared" si="1"/>
        <v>29.142857142857142</v>
      </c>
    </row>
    <row r="88" spans="1:9" s="79" customFormat="1" ht="15.75">
      <c r="A88" s="33" t="s">
        <v>34</v>
      </c>
      <c r="B88" s="56">
        <v>749</v>
      </c>
      <c r="C88" s="14" t="s">
        <v>35</v>
      </c>
      <c r="D88" s="14"/>
      <c r="E88" s="14"/>
      <c r="F88" s="14"/>
      <c r="G88" s="88">
        <f>G89+G93</f>
        <v>281.8</v>
      </c>
      <c r="H88" s="88">
        <f>H89+H93</f>
        <v>76.4</v>
      </c>
      <c r="I88" s="110">
        <f t="shared" si="1"/>
        <v>27.111426543647976</v>
      </c>
    </row>
    <row r="89" spans="1:9" s="79" customFormat="1" ht="15">
      <c r="A89" s="54" t="s">
        <v>36</v>
      </c>
      <c r="B89" s="58">
        <v>749</v>
      </c>
      <c r="C89" s="83" t="s">
        <v>35</v>
      </c>
      <c r="D89" s="83" t="s">
        <v>8</v>
      </c>
      <c r="E89" s="83"/>
      <c r="F89" s="83"/>
      <c r="G89" s="89">
        <f aca="true" t="shared" si="7" ref="G89:H91">G90</f>
        <v>181.8</v>
      </c>
      <c r="H89" s="89">
        <f t="shared" si="7"/>
        <v>43.8</v>
      </c>
      <c r="I89" s="108">
        <f t="shared" si="1"/>
        <v>24.09240924092409</v>
      </c>
    </row>
    <row r="90" spans="1:9" s="79" customFormat="1" ht="30" customHeight="1">
      <c r="A90" s="17" t="s">
        <v>63</v>
      </c>
      <c r="B90" s="55">
        <v>749</v>
      </c>
      <c r="C90" s="34" t="s">
        <v>35</v>
      </c>
      <c r="D90" s="34" t="s">
        <v>8</v>
      </c>
      <c r="E90" s="34" t="s">
        <v>64</v>
      </c>
      <c r="F90" s="34"/>
      <c r="G90" s="90">
        <f>G91</f>
        <v>181.8</v>
      </c>
      <c r="H90" s="90">
        <f t="shared" si="7"/>
        <v>43.8</v>
      </c>
      <c r="I90" s="108">
        <f t="shared" si="1"/>
        <v>24.09240924092409</v>
      </c>
    </row>
    <row r="91" spans="1:9" s="79" customFormat="1" ht="17.25" customHeight="1">
      <c r="A91" s="17" t="s">
        <v>67</v>
      </c>
      <c r="B91" s="55">
        <v>749</v>
      </c>
      <c r="C91" s="34" t="s">
        <v>35</v>
      </c>
      <c r="D91" s="34" t="s">
        <v>8</v>
      </c>
      <c r="E91" s="34" t="s">
        <v>120</v>
      </c>
      <c r="F91" s="34"/>
      <c r="G91" s="90">
        <f t="shared" si="7"/>
        <v>181.8</v>
      </c>
      <c r="H91" s="90">
        <f t="shared" si="7"/>
        <v>43.8</v>
      </c>
      <c r="I91" s="108">
        <f t="shared" si="1"/>
        <v>24.09240924092409</v>
      </c>
    </row>
    <row r="92" spans="1:9" s="79" customFormat="1" ht="15.75" customHeight="1">
      <c r="A92" s="77" t="s">
        <v>68</v>
      </c>
      <c r="B92" s="55">
        <v>749</v>
      </c>
      <c r="C92" s="34" t="s">
        <v>35</v>
      </c>
      <c r="D92" s="34" t="s">
        <v>8</v>
      </c>
      <c r="E92" s="34" t="s">
        <v>120</v>
      </c>
      <c r="F92" s="34" t="s">
        <v>69</v>
      </c>
      <c r="G92" s="91">
        <v>181.8</v>
      </c>
      <c r="H92" s="91">
        <v>43.8</v>
      </c>
      <c r="I92" s="108">
        <f t="shared" si="1"/>
        <v>24.09240924092409</v>
      </c>
    </row>
    <row r="93" spans="1:9" s="79" customFormat="1" ht="15.75" customHeight="1">
      <c r="A93" s="54" t="s">
        <v>37</v>
      </c>
      <c r="B93" s="58">
        <v>749</v>
      </c>
      <c r="C93" s="83" t="s">
        <v>35</v>
      </c>
      <c r="D93" s="83" t="s">
        <v>19</v>
      </c>
      <c r="E93" s="83"/>
      <c r="F93" s="83"/>
      <c r="G93" s="89">
        <f>G94+G95</f>
        <v>100</v>
      </c>
      <c r="H93" s="89">
        <f>H94+H95</f>
        <v>32.6</v>
      </c>
      <c r="I93" s="108">
        <f t="shared" si="1"/>
        <v>32.6</v>
      </c>
    </row>
    <row r="94" spans="1:9" s="79" customFormat="1" ht="32.25" customHeight="1">
      <c r="A94" s="17" t="s">
        <v>130</v>
      </c>
      <c r="B94" s="58" t="s">
        <v>111</v>
      </c>
      <c r="C94" s="83" t="s">
        <v>35</v>
      </c>
      <c r="D94" s="83" t="s">
        <v>19</v>
      </c>
      <c r="E94" s="34" t="s">
        <v>129</v>
      </c>
      <c r="F94" s="34" t="s">
        <v>69</v>
      </c>
      <c r="G94" s="91">
        <v>30</v>
      </c>
      <c r="H94" s="91">
        <v>14.6</v>
      </c>
      <c r="I94" s="221">
        <f t="shared" si="1"/>
        <v>48.666666666666664</v>
      </c>
    </row>
    <row r="95" spans="1:9" s="79" customFormat="1" ht="15">
      <c r="A95" s="17" t="s">
        <v>87</v>
      </c>
      <c r="B95" s="55">
        <v>749</v>
      </c>
      <c r="C95" s="34" t="s">
        <v>35</v>
      </c>
      <c r="D95" s="34" t="s">
        <v>19</v>
      </c>
      <c r="E95" s="34" t="s">
        <v>88</v>
      </c>
      <c r="F95" s="34"/>
      <c r="G95" s="90">
        <f>G96+G98</f>
        <v>70</v>
      </c>
      <c r="H95" s="90">
        <f>H96+H98</f>
        <v>18</v>
      </c>
      <c r="I95" s="108">
        <f aca="true" t="shared" si="8" ref="I95:I101">H95/G95*100</f>
        <v>25.71428571428571</v>
      </c>
    </row>
    <row r="96" spans="1:9" s="79" customFormat="1" ht="15">
      <c r="A96" s="191" t="s">
        <v>89</v>
      </c>
      <c r="B96" s="55">
        <v>749</v>
      </c>
      <c r="C96" s="34" t="s">
        <v>35</v>
      </c>
      <c r="D96" s="34" t="s">
        <v>19</v>
      </c>
      <c r="E96" s="34" t="s">
        <v>90</v>
      </c>
      <c r="F96" s="34"/>
      <c r="G96" s="90">
        <f>G97</f>
        <v>40</v>
      </c>
      <c r="H96" s="90">
        <f>H97</f>
        <v>0</v>
      </c>
      <c r="I96" s="108">
        <f t="shared" si="8"/>
        <v>0</v>
      </c>
    </row>
    <row r="97" spans="1:10" s="79" customFormat="1" ht="18" customHeight="1">
      <c r="A97" s="151" t="s">
        <v>68</v>
      </c>
      <c r="B97" s="189">
        <v>749</v>
      </c>
      <c r="C97" s="34" t="s">
        <v>35</v>
      </c>
      <c r="D97" s="34" t="s">
        <v>19</v>
      </c>
      <c r="E97" s="34" t="s">
        <v>90</v>
      </c>
      <c r="F97" s="34" t="s">
        <v>69</v>
      </c>
      <c r="G97" s="91">
        <v>40</v>
      </c>
      <c r="H97" s="91">
        <v>0</v>
      </c>
      <c r="I97" s="108">
        <f t="shared" si="8"/>
        <v>0</v>
      </c>
      <c r="J97" s="79" t="s">
        <v>105</v>
      </c>
    </row>
    <row r="98" spans="1:9" s="79" customFormat="1" ht="18" customHeight="1">
      <c r="A98" s="151" t="s">
        <v>124</v>
      </c>
      <c r="B98" s="189" t="s">
        <v>111</v>
      </c>
      <c r="C98" s="34" t="s">
        <v>35</v>
      </c>
      <c r="D98" s="34" t="s">
        <v>19</v>
      </c>
      <c r="E98" s="34" t="s">
        <v>125</v>
      </c>
      <c r="F98" s="34" t="s">
        <v>69</v>
      </c>
      <c r="G98" s="91">
        <v>30</v>
      </c>
      <c r="H98" s="91">
        <v>18</v>
      </c>
      <c r="I98" s="108">
        <f t="shared" si="8"/>
        <v>60</v>
      </c>
    </row>
    <row r="99" spans="1:9" s="79" customFormat="1" ht="18" customHeight="1">
      <c r="A99" s="193" t="s">
        <v>121</v>
      </c>
      <c r="B99" s="190" t="s">
        <v>111</v>
      </c>
      <c r="C99" s="186" t="s">
        <v>14</v>
      </c>
      <c r="D99" s="186" t="s">
        <v>10</v>
      </c>
      <c r="E99" s="186" t="s">
        <v>105</v>
      </c>
      <c r="F99" s="186"/>
      <c r="G99" s="187">
        <f>G100</f>
        <v>10</v>
      </c>
      <c r="H99" s="187">
        <f>H100</f>
        <v>0</v>
      </c>
      <c r="I99" s="188">
        <f t="shared" si="8"/>
        <v>0</v>
      </c>
    </row>
    <row r="100" spans="1:9" s="79" customFormat="1" ht="18" customHeight="1">
      <c r="A100" s="151" t="s">
        <v>122</v>
      </c>
      <c r="B100" s="189" t="s">
        <v>111</v>
      </c>
      <c r="C100" s="34" t="s">
        <v>14</v>
      </c>
      <c r="D100" s="34" t="s">
        <v>10</v>
      </c>
      <c r="E100" s="34" t="s">
        <v>123</v>
      </c>
      <c r="F100" s="34" t="s">
        <v>48</v>
      </c>
      <c r="G100" s="91">
        <v>10</v>
      </c>
      <c r="H100" s="91">
        <v>0</v>
      </c>
      <c r="I100" s="108">
        <f t="shared" si="8"/>
        <v>0</v>
      </c>
    </row>
    <row r="101" spans="1:9" ht="18.75">
      <c r="A101" s="192" t="s">
        <v>38</v>
      </c>
      <c r="B101" s="84"/>
      <c r="C101" s="85"/>
      <c r="D101" s="86"/>
      <c r="E101" s="86"/>
      <c r="F101" s="86"/>
      <c r="G101" s="99">
        <f>G12+G46+G52+G60+G71+G84+G88+G99</f>
        <v>10337.6</v>
      </c>
      <c r="H101" s="99">
        <f>H12+H46+H52+H60+H71+H84+H88+H99</f>
        <v>2673.4</v>
      </c>
      <c r="I101" s="139">
        <f t="shared" si="8"/>
        <v>25.86093483980808</v>
      </c>
    </row>
    <row r="115" ht="12.75">
      <c r="E115" s="2" t="s">
        <v>105</v>
      </c>
    </row>
  </sheetData>
  <sheetProtection selectLockedCells="1" selectUnlockedCells="1"/>
  <mergeCells count="7">
    <mergeCell ref="A1:I3"/>
    <mergeCell ref="I9:I10"/>
    <mergeCell ref="A9:A10"/>
    <mergeCell ref="B9:B10"/>
    <mergeCell ref="C9:C10"/>
    <mergeCell ref="A7:G7"/>
    <mergeCell ref="A4:I6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28"/>
    </sheetView>
  </sheetViews>
  <sheetFormatPr defaultColWidth="9.00390625" defaultRowHeight="12.75"/>
  <cols>
    <col min="1" max="1" width="42.25390625" style="0" customWidth="1"/>
    <col min="2" max="2" width="29.125" style="0" customWidth="1"/>
    <col min="3" max="3" width="10.12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2018-05-30T07:26:33Z</cp:lastPrinted>
  <dcterms:modified xsi:type="dcterms:W3CDTF">2021-06-10T10:34:31Z</dcterms:modified>
  <cp:category/>
  <cp:version/>
  <cp:contentType/>
  <cp:contentStatus/>
</cp:coreProperties>
</file>